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Ta\Downloads\"/>
    </mc:Choice>
  </mc:AlternateContent>
  <xr:revisionPtr revIDLastSave="0" documentId="13_ncr:1_{FDF4ECF1-9B2A-4D16-9DE9-01ABF2AF443A}" xr6:coauthVersionLast="44" xr6:coauthVersionMax="44" xr10:uidLastSave="{00000000-0000-0000-0000-000000000000}"/>
  <bookViews>
    <workbookView xWindow="-120" yWindow="480" windowWidth="20730" windowHeight="11160" tabRatio="877" xr2:uid="{00000000-000D-0000-FFFF-FFFF00000000}"/>
  </bookViews>
  <sheets>
    <sheet name="Balance Sheet" sheetId="3" r:id="rId1"/>
    <sheet name="Woking bs" sheetId="96" state="hidden" r:id="rId2"/>
    <sheet name="Profit and Loss - Normal" sheetId="4" r:id="rId3"/>
    <sheet name="note2" sheetId="66" r:id="rId4"/>
    <sheet name="NOTES ALL" sheetId="67" r:id="rId5"/>
    <sheet name="note 5" sheetId="94" r:id="rId6"/>
    <sheet name="grouping" sheetId="69" state="hidden" r:id="rId7"/>
    <sheet name="cash flow" sheetId="95" r:id="rId8"/>
  </sheets>
  <definedNames>
    <definedName name="___INDEX_SHEET___ASAP_Utilities">#REF!</definedName>
    <definedName name="Contents">#REF!</definedName>
    <definedName name="_xlnm.Print_Area" localSheetId="0">'Balance Sheet'!$A$1:$H$57</definedName>
    <definedName name="_xlnm.Print_Titles" localSheetId="6">grouping!$1:$5</definedName>
    <definedName name="_xlnm.Print_Titles" localSheetId="4">'NOTES ALL'!$1:$2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67" l="1"/>
  <c r="D10" i="4"/>
  <c r="C19" i="67" l="1"/>
  <c r="H18" i="4"/>
  <c r="H19" i="4" s="1"/>
  <c r="H21" i="4" s="1"/>
  <c r="H23" i="4" s="1"/>
  <c r="H25" i="4" s="1"/>
  <c r="H28" i="4" s="1"/>
  <c r="H31" i="4" s="1"/>
  <c r="H33" i="4" s="1"/>
  <c r="D24" i="67" l="1"/>
  <c r="G20" i="3" s="1"/>
  <c r="C24" i="67"/>
  <c r="F17" i="96" s="1"/>
  <c r="D19" i="67"/>
  <c r="F20" i="3" l="1"/>
  <c r="J20" i="3" s="1"/>
  <c r="D30" i="67"/>
  <c r="C30" i="67"/>
  <c r="C38" i="67"/>
  <c r="F42" i="3" l="1"/>
  <c r="F32" i="96"/>
  <c r="F13" i="96"/>
  <c r="D18" i="4"/>
  <c r="D19" i="4" l="1"/>
  <c r="D21" i="4" s="1"/>
  <c r="J42" i="3"/>
  <c r="F19" i="3"/>
  <c r="J19" i="3" s="1"/>
  <c r="C49" i="95"/>
  <c r="D23" i="4" l="1"/>
  <c r="D25" i="4" s="1"/>
  <c r="D28" i="4" s="1"/>
  <c r="B9" i="95"/>
  <c r="E8" i="4"/>
  <c r="E10" i="4" s="1"/>
  <c r="F8" i="4"/>
  <c r="F10" i="4" s="1"/>
  <c r="D38" i="67"/>
  <c r="E18" i="4" s="1"/>
  <c r="D31" i="4" l="1"/>
  <c r="D33" i="4" s="1"/>
  <c r="C11" i="67"/>
  <c r="E19" i="4"/>
  <c r="E21" i="4" s="1"/>
  <c r="E23" i="4" s="1"/>
  <c r="E25" i="4" s="1"/>
  <c r="E28" i="4" s="1"/>
  <c r="H19" i="3"/>
  <c r="E12" i="67"/>
  <c r="E13" i="67" s="1"/>
  <c r="H8" i="3" s="1"/>
  <c r="D8" i="67"/>
  <c r="C8" i="67" s="1"/>
  <c r="E31" i="4" l="1"/>
  <c r="E33" i="4" s="1"/>
  <c r="D11" i="67"/>
  <c r="D12" i="67" s="1"/>
  <c r="C10" i="67" s="1"/>
  <c r="G19" i="3"/>
  <c r="C9" i="95"/>
  <c r="E32" i="67"/>
  <c r="F18" i="4" s="1"/>
  <c r="F19" i="4" s="1"/>
  <c r="F21" i="4" s="1"/>
  <c r="F23" i="4" s="1"/>
  <c r="F25" i="4" s="1"/>
  <c r="F28" i="4" s="1"/>
  <c r="H42" i="3"/>
  <c r="C13" i="67" l="1"/>
  <c r="F8" i="3" s="1"/>
  <c r="D13" i="67"/>
  <c r="G8" i="3" s="1"/>
  <c r="C26" i="95"/>
  <c r="F31" i="4"/>
  <c r="F33" i="4" s="1"/>
  <c r="I32" i="4"/>
  <c r="F9" i="96" l="1"/>
  <c r="H14" i="94"/>
  <c r="H32" i="3" l="1"/>
  <c r="H43" i="3" s="1"/>
  <c r="G32" i="3"/>
  <c r="J8" i="3"/>
  <c r="E21" i="66"/>
  <c r="E24" i="66" s="1"/>
  <c r="E29" i="66" s="1"/>
  <c r="C21" i="66"/>
  <c r="C24" i="66" s="1"/>
  <c r="C29" i="66" s="1"/>
  <c r="D24" i="66"/>
  <c r="B24" i="66"/>
  <c r="A2" i="67" l="1"/>
  <c r="A2" i="94" s="1"/>
  <c r="A1" i="94"/>
  <c r="A1" i="69" s="1"/>
  <c r="E14" i="94" l="1"/>
  <c r="F32" i="3" l="1"/>
  <c r="F26" i="96"/>
  <c r="F35" i="96" s="1"/>
  <c r="G43" i="3"/>
  <c r="E16" i="66"/>
  <c r="H7" i="3" l="1"/>
  <c r="H21" i="3" s="1"/>
  <c r="G7" i="3"/>
  <c r="G21" i="3" s="1"/>
  <c r="J32" i="3"/>
  <c r="J43" i="3" s="1"/>
  <c r="F43" i="3"/>
  <c r="C16" i="66"/>
  <c r="F7" i="96" l="1"/>
  <c r="F19" i="96" s="1"/>
  <c r="F7" i="3"/>
  <c r="A1" i="4"/>
  <c r="A1" i="66" s="1"/>
  <c r="A1" i="67" s="1"/>
  <c r="J7" i="3" l="1"/>
  <c r="J21" i="3" s="1"/>
  <c r="F21" i="3"/>
  <c r="F44" i="3" s="1"/>
</calcChain>
</file>

<file path=xl/sharedStrings.xml><?xml version="1.0" encoding="utf-8"?>
<sst xmlns="http://schemas.openxmlformats.org/spreadsheetml/2006/main" count="306" uniqueCount="191">
  <si>
    <t>EQUITY AND LIABILITIES</t>
  </si>
  <si>
    <t>Shareholders’ funds</t>
  </si>
  <si>
    <t xml:space="preserve">(a) Share capital </t>
  </si>
  <si>
    <t>(b) Reserves and surplus</t>
  </si>
  <si>
    <t>(c) Money received against share warrants</t>
  </si>
  <si>
    <t>Share application money pending allotment</t>
  </si>
  <si>
    <t>Non-current liabilities</t>
  </si>
  <si>
    <t>(a) Long-term borrowings</t>
  </si>
  <si>
    <t>(d) Long-term provisions</t>
  </si>
  <si>
    <t>Current liabilities</t>
  </si>
  <si>
    <t>(a) Short-term borrowings</t>
  </si>
  <si>
    <t>(b) Trade payables</t>
  </si>
  <si>
    <t>(c) Other current liabilities</t>
  </si>
  <si>
    <t>(d) Short-term provisions</t>
  </si>
  <si>
    <t>TOTAL</t>
  </si>
  <si>
    <t>B</t>
  </si>
  <si>
    <t>ASSETS</t>
  </si>
  <si>
    <t>Non-current assets</t>
  </si>
  <si>
    <t>(a) Fixed assets</t>
  </si>
  <si>
    <t>(i) Tangible assets</t>
  </si>
  <si>
    <t>(ii) Intangible assets</t>
  </si>
  <si>
    <t>(iii) Capital work-in-progress</t>
  </si>
  <si>
    <t>(iv) Intangible assets under development</t>
  </si>
  <si>
    <t>(v) Fixed assets held for sale</t>
  </si>
  <si>
    <t>(b) Non-current investments</t>
  </si>
  <si>
    <t>(d) Long-term loans and advances</t>
  </si>
  <si>
    <t>(e) Other non-current assets</t>
  </si>
  <si>
    <t>Current assets</t>
  </si>
  <si>
    <t>(a) Current investments</t>
  </si>
  <si>
    <t>(b) Inventories</t>
  </si>
  <si>
    <t>(c) Trade receivables</t>
  </si>
  <si>
    <t>(e) Short-term loans and advances</t>
  </si>
  <si>
    <t>(f) Other current assets</t>
  </si>
  <si>
    <t xml:space="preserve">In terms of our report attached. </t>
  </si>
  <si>
    <t xml:space="preserve">For and on behalf of the Board of Directors </t>
  </si>
  <si>
    <t>Chartered Accountants</t>
  </si>
  <si>
    <t xml:space="preserve"> </t>
  </si>
  <si>
    <t>Particulars</t>
  </si>
  <si>
    <t>Less: Excise duty</t>
  </si>
  <si>
    <t>Other income</t>
  </si>
  <si>
    <t>Total revenue (1+2)</t>
  </si>
  <si>
    <t>Expenses</t>
  </si>
  <si>
    <t>(a) Cost of materials consumed</t>
  </si>
  <si>
    <t>(b) Purchases of stock-in-trade</t>
  </si>
  <si>
    <t>(c) Changes in inventories of finished goods, work-in-progress and stock-in-trade</t>
  </si>
  <si>
    <t>(d) Employee benefits expense</t>
  </si>
  <si>
    <t>(e) Finance costs</t>
  </si>
  <si>
    <t>(f) Depreciation and amortisation expense</t>
  </si>
  <si>
    <t>(g) Other expenses</t>
  </si>
  <si>
    <t>Total expenses</t>
  </si>
  <si>
    <t>Exceptional items</t>
  </si>
  <si>
    <t>Extraordinary items</t>
  </si>
  <si>
    <t>Tax expense:</t>
  </si>
  <si>
    <t>(a) Basic</t>
  </si>
  <si>
    <t>(b) Diluted</t>
  </si>
  <si>
    <t>Total</t>
  </si>
  <si>
    <t>(a) Authorised</t>
  </si>
  <si>
    <t>(c) Subscribed and fully paid up</t>
  </si>
  <si>
    <t>Amount</t>
  </si>
  <si>
    <t>Number of shares</t>
  </si>
  <si>
    <t>(i) Continuing operations</t>
  </si>
  <si>
    <t>(d) Cash and cash equivalents</t>
  </si>
  <si>
    <t>Profit / (Loss) before exceptional and extraordinary items and tax (3 - 4)</t>
  </si>
  <si>
    <t xml:space="preserve">(c) Other long-term liabilities </t>
  </si>
  <si>
    <t>(b) Deferred tax liabilities (net)</t>
  </si>
  <si>
    <t>(c) Deferred tax assets (net)</t>
  </si>
  <si>
    <t>Revenue from operations (gross)</t>
  </si>
  <si>
    <t>Revenue from operations (net)</t>
  </si>
  <si>
    <t>PARTICULAR</t>
  </si>
  <si>
    <t>Trade Payable</t>
  </si>
  <si>
    <t>Qty</t>
  </si>
  <si>
    <t>Total(10)</t>
  </si>
  <si>
    <t>Place : Mumbai</t>
  </si>
  <si>
    <t>Director</t>
  </si>
  <si>
    <t/>
  </si>
  <si>
    <t>Audit Fees</t>
  </si>
  <si>
    <t>Notes No.</t>
  </si>
  <si>
    <t xml:space="preserve">(b) Issued </t>
  </si>
  <si>
    <t>Fees and Taxes</t>
  </si>
  <si>
    <t>From Related parties and others</t>
  </si>
  <si>
    <t>Other Loans and Advance</t>
  </si>
  <si>
    <t>Leena Doshi</t>
  </si>
  <si>
    <t>Atcomaart Services Limited</t>
  </si>
  <si>
    <t>AMOUNT</t>
  </si>
  <si>
    <t>Preliminary Exp.written off</t>
  </si>
  <si>
    <t>Vaarad Ventures Limited</t>
  </si>
  <si>
    <t>G.C.Patel &amp; Co</t>
  </si>
  <si>
    <t xml:space="preserve">Earnings per share </t>
  </si>
  <si>
    <t>Atco Corporation Ltd</t>
  </si>
  <si>
    <t xml:space="preserve">Quoted </t>
  </si>
  <si>
    <t xml:space="preserve">Unquoted </t>
  </si>
  <si>
    <t>Investment(at Cost)</t>
  </si>
  <si>
    <t>10,00,000Equity shares of Rs.1 each with voting rights</t>
  </si>
  <si>
    <t>Geo Aquatech  limited</t>
  </si>
  <si>
    <t>5,00,000 (500,000) Equity Shares of Rs.1/- each</t>
  </si>
  <si>
    <t>Geo Thermal Water Limited</t>
  </si>
  <si>
    <t>4,90,000 (4,90,000) Equity Shares of Rs.2/- each</t>
  </si>
  <si>
    <t>(a) Investment in Subsidiary companies(Unquoted)</t>
  </si>
  <si>
    <t>GROUPING OF FINANCIAL STATEMENTS</t>
  </si>
  <si>
    <t xml:space="preserve">Significant Accounting Policies </t>
  </si>
  <si>
    <t>Significant  Accounting Policies</t>
  </si>
  <si>
    <t>Reconciliation of the number of shares outstanding at the beginning and at the end of the reporting period</t>
  </si>
  <si>
    <t>At the Beginning of period</t>
  </si>
  <si>
    <t>Add:- Issued during the year</t>
  </si>
  <si>
    <t>Less:- Brought Back during the year</t>
  </si>
  <si>
    <t>Outstanding at the end of period</t>
  </si>
  <si>
    <t>Details of each shareholder holding more than 5% shares:</t>
  </si>
  <si>
    <t>Name of Shareholder</t>
  </si>
  <si>
    <t>%</t>
  </si>
  <si>
    <t>Opening Balance of securities Premium</t>
  </si>
  <si>
    <t>Add:During the year</t>
  </si>
  <si>
    <t>Closing Balance of the year</t>
  </si>
  <si>
    <t>Opening Balance of Profit and loss</t>
  </si>
  <si>
    <t>Add/(Less):Profit/(Loss) during the year</t>
  </si>
  <si>
    <t>Sanjay Nimbalkar</t>
  </si>
  <si>
    <t>Varuna Drinking Water Solution Ltd</t>
  </si>
  <si>
    <t>Note No. "2":- SHARE CAPITAL</t>
  </si>
  <si>
    <t>Note No. "3":- RESERVES AND SURPLUS</t>
  </si>
  <si>
    <r>
      <t xml:space="preserve">Profit / (Loss) before extraordinary items and tax  (5 </t>
    </r>
    <r>
      <rPr>
        <u/>
        <sz val="10"/>
        <rFont val="Times New Roman"/>
        <family val="1"/>
      </rPr>
      <t>+</t>
    </r>
    <r>
      <rPr>
        <sz val="10"/>
        <rFont val="Times New Roman"/>
        <family val="1"/>
      </rPr>
      <t xml:space="preserve"> 6)</t>
    </r>
  </si>
  <si>
    <r>
      <t xml:space="preserve">Profit / (Loss) before tax  (7 </t>
    </r>
    <r>
      <rPr>
        <u/>
        <sz val="10"/>
        <rFont val="Times New Roman"/>
        <family val="1"/>
      </rPr>
      <t>+</t>
    </r>
    <r>
      <rPr>
        <sz val="10"/>
        <rFont val="Times New Roman"/>
        <family val="1"/>
      </rPr>
      <t xml:space="preserve"> 8)</t>
    </r>
  </si>
  <si>
    <r>
      <t xml:space="preserve">Profit / (Loss) for the year(9 </t>
    </r>
    <r>
      <rPr>
        <u/>
        <sz val="10"/>
        <rFont val="Times New Roman"/>
        <family val="1"/>
      </rPr>
      <t>+</t>
    </r>
    <r>
      <rPr>
        <sz val="10"/>
        <rFont val="Times New Roman"/>
        <family val="1"/>
      </rPr>
      <t>10)</t>
    </r>
  </si>
  <si>
    <t>(P.Y.10,00,000 Equity shares of Rs.1 each with voting rights)</t>
  </si>
  <si>
    <t>(P.Y.9,32,500 Equity shares of Rs.1 each with voting rights)</t>
  </si>
  <si>
    <t>CASH FLOW FROM OPERATING ACTIVITIES</t>
  </si>
  <si>
    <t>Profit Before Tax</t>
  </si>
  <si>
    <t xml:space="preserve">Adjustments </t>
  </si>
  <si>
    <t>Depreciation</t>
  </si>
  <si>
    <t>Changes in assets and liabilities</t>
  </si>
  <si>
    <t>Inventories</t>
  </si>
  <si>
    <t>Trade &amp; other Receivables</t>
  </si>
  <si>
    <t>Trade payable &amp; Provisions</t>
  </si>
  <si>
    <t>Other Current Assets</t>
  </si>
  <si>
    <t>Loans &amp; Advances</t>
  </si>
  <si>
    <t>Extra ordinary Items</t>
  </si>
  <si>
    <t>Prior Years Expenses Written off</t>
  </si>
  <si>
    <t>Taxation for the year</t>
  </si>
  <si>
    <t>Income tax  and Deffered Tax</t>
  </si>
  <si>
    <t>Net Cash Generated from Operating Activities(A)</t>
  </si>
  <si>
    <t>CASH FLOW FROM INVESTING ACTIVITIES</t>
  </si>
  <si>
    <t>Purchase of Fixed Assets</t>
  </si>
  <si>
    <t>Capital WIP Tranferred</t>
  </si>
  <si>
    <t>Sale of Fixed Assets</t>
  </si>
  <si>
    <t>Net Cash Generated from Investing Activities(B)</t>
  </si>
  <si>
    <t>CASH FLOW FROM FINANCING ACTIVITIES</t>
  </si>
  <si>
    <t>Proceeds from Loan</t>
  </si>
  <si>
    <t>Proceeds to issue of shares</t>
  </si>
  <si>
    <t>Securities premium received</t>
  </si>
  <si>
    <t>Net Cash Generated from Financing Activities('C)</t>
  </si>
  <si>
    <t>Net Cash flow (A+B+C)</t>
  </si>
  <si>
    <t>Opening balance of Cash &amp; Cash Equivalents</t>
  </si>
  <si>
    <t>Closing balance of Cash &amp; Cash Equivalents</t>
  </si>
  <si>
    <t>Net Cash &amp; Cash Equivalents  for the year</t>
  </si>
  <si>
    <t>Investment</t>
  </si>
  <si>
    <t>9,32,500 Equity shares of Rs.1 each with voting rights</t>
  </si>
  <si>
    <t>Vaarad Ventures Ltd</t>
  </si>
  <si>
    <t>Misc. exp</t>
  </si>
  <si>
    <t>-</t>
  </si>
  <si>
    <t>AS AT 31.3.2015</t>
  </si>
  <si>
    <t>Others</t>
  </si>
  <si>
    <t>Provision for Expenses</t>
  </si>
  <si>
    <t>Note No. "4":-OTHER CURRENT LIABILITIES</t>
  </si>
  <si>
    <t>AS AT 31.3.2017</t>
  </si>
  <si>
    <t>BALANCE SHEET AS AT 31ST  MARCH , 2018</t>
  </si>
  <si>
    <t>AS AT 31.03.2018</t>
  </si>
  <si>
    <t>AS AT 31.3.2018</t>
  </si>
  <si>
    <t>Other Currrent Assets</t>
  </si>
  <si>
    <t>Tanvi Doshi</t>
  </si>
  <si>
    <t>Note No. "8":- OTHER EXPENSES</t>
  </si>
  <si>
    <t>Note No. "6":- Non - Current Investments</t>
  </si>
  <si>
    <t>Note No. "5":-SHORT TERM PROVISION</t>
  </si>
  <si>
    <r>
      <t xml:space="preserve">Note No. "7":- </t>
    </r>
    <r>
      <rPr>
        <b/>
        <sz val="9"/>
        <color theme="1"/>
        <rFont val="Times New Roman"/>
        <family val="1"/>
      </rPr>
      <t>OTHER CURRENT ASSETS</t>
    </r>
  </si>
  <si>
    <t>For G.C.Patel &amp; Co.</t>
  </si>
  <si>
    <t>FRN:113693W</t>
  </si>
  <si>
    <t>CASH FLOW STATEMENT AS AT  31ST MARCH 2018</t>
  </si>
  <si>
    <t>as at 31.03.2018</t>
  </si>
  <si>
    <t>932500 Equity shares @ Rs. 1/- each</t>
  </si>
  <si>
    <t>Geo Thermal water Ltd</t>
  </si>
  <si>
    <t>Vaarad Ventures ltd</t>
  </si>
  <si>
    <t xml:space="preserve">Atcomaart services </t>
  </si>
  <si>
    <t>G.C.Patel</t>
  </si>
  <si>
    <t>HATA Bevtech</t>
  </si>
  <si>
    <t>Harsh Doshi</t>
  </si>
  <si>
    <t>fees &amp; Taxes</t>
  </si>
  <si>
    <t>Date : 31/08/2018</t>
  </si>
  <si>
    <t>Varuna Drinking Water Solutions Ltd</t>
  </si>
  <si>
    <t>AS AT 31.03.2019</t>
  </si>
  <si>
    <t>BALANCE SHEET AS AT 31ST  MARCH , 2019</t>
  </si>
  <si>
    <t>NOTES TO FINANCIAL STATEMENTS AS AT 31ST MARCH  , 2019</t>
  </si>
  <si>
    <t>STATEMENT OF PROFIT AND LOSS AS AT 31ST  MARCH , 2019</t>
  </si>
  <si>
    <t xml:space="preserve">Date : </t>
  </si>
  <si>
    <t xml:space="preserve">Leena Doshi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</si>
</sst>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u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4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2" fillId="0" borderId="0" applyFont="0" applyFill="0" applyBorder="0" applyAlignment="0" applyProtection="0"/>
  </cellStyleXfs>
  <cellXfs count="280">
    <xf numFmtId="0" fontId="0" fillId="0" borderId="0" xfId="0"/>
    <xf numFmtId="165" fontId="5" fillId="0" borderId="0" xfId="1" applyNumberFormat="1" applyFont="1" applyFill="1" applyBorder="1" applyAlignment="1">
      <alignment vertical="top"/>
    </xf>
    <xf numFmtId="165" fontId="5" fillId="0" borderId="0" xfId="1" applyNumberFormat="1" applyFont="1" applyBorder="1" applyAlignment="1">
      <alignment vertical="top"/>
    </xf>
    <xf numFmtId="165" fontId="7" fillId="0" borderId="0" xfId="1" applyNumberFormat="1" applyFont="1" applyBorder="1" applyAlignment="1">
      <alignment vertical="top"/>
    </xf>
    <xf numFmtId="165" fontId="7" fillId="0" borderId="0" xfId="1" applyNumberFormat="1" applyFont="1" applyBorder="1"/>
    <xf numFmtId="165" fontId="7" fillId="0" borderId="0" xfId="1" applyNumberFormat="1" applyFont="1" applyFill="1" applyBorder="1" applyAlignment="1">
      <alignment vertical="top"/>
    </xf>
    <xf numFmtId="165" fontId="5" fillId="0" borderId="0" xfId="1" applyNumberFormat="1" applyFont="1" applyBorder="1"/>
    <xf numFmtId="165" fontId="5" fillId="0" borderId="0" xfId="1" applyNumberFormat="1" applyFont="1" applyBorder="1" applyAlignment="1">
      <alignment horizontal="right" vertical="top"/>
    </xf>
    <xf numFmtId="165" fontId="5" fillId="0" borderId="0" xfId="1" applyNumberFormat="1" applyFont="1" applyFill="1" applyBorder="1"/>
    <xf numFmtId="165" fontId="7" fillId="0" borderId="0" xfId="1" applyNumberFormat="1" applyFont="1" applyBorder="1" applyAlignment="1">
      <alignment horizontal="right" vertical="top"/>
    </xf>
    <xf numFmtId="165" fontId="7" fillId="0" borderId="1" xfId="1" applyNumberFormat="1" applyFont="1" applyBorder="1"/>
    <xf numFmtId="165" fontId="7" fillId="0" borderId="1" xfId="1" applyNumberFormat="1" applyFont="1" applyBorder="1" applyAlignment="1">
      <alignment horizontal="right"/>
    </xf>
    <xf numFmtId="165" fontId="7" fillId="0" borderId="1" xfId="1" applyNumberFormat="1" applyFont="1" applyBorder="1" applyAlignment="1">
      <alignment horizontal="right" vertical="top"/>
    </xf>
    <xf numFmtId="49" fontId="5" fillId="0" borderId="0" xfId="0" applyNumberFormat="1" applyFont="1" applyBorder="1" applyAlignment="1">
      <alignment vertical="top"/>
    </xf>
    <xf numFmtId="165" fontId="6" fillId="0" borderId="0" xfId="1" applyNumberFormat="1" applyFont="1" applyFill="1" applyBorder="1"/>
    <xf numFmtId="165" fontId="8" fillId="0" borderId="0" xfId="1" applyNumberFormat="1" applyFont="1" applyFill="1" applyBorder="1"/>
    <xf numFmtId="165" fontId="10" fillId="0" borderId="0" xfId="1" applyNumberFormat="1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165" fontId="12" fillId="0" borderId="0" xfId="0" applyNumberFormat="1" applyFont="1" applyFill="1" applyBorder="1"/>
    <xf numFmtId="0" fontId="5" fillId="0" borderId="0" xfId="1" applyNumberFormat="1" applyFont="1" applyBorder="1" applyAlignment="1">
      <alignment horizontal="right" vertical="top"/>
    </xf>
    <xf numFmtId="0" fontId="5" fillId="0" borderId="0" xfId="1" applyNumberFormat="1" applyFont="1" applyBorder="1"/>
    <xf numFmtId="0" fontId="10" fillId="0" borderId="0" xfId="0" applyFont="1" applyFill="1" applyBorder="1" applyAlignment="1">
      <alignment horizontal="center" vertical="center"/>
    </xf>
    <xf numFmtId="165" fontId="5" fillId="2" borderId="6" xfId="1" applyNumberFormat="1" applyFont="1" applyFill="1" applyBorder="1"/>
    <xf numFmtId="165" fontId="7" fillId="2" borderId="7" xfId="1" applyNumberFormat="1" applyFont="1" applyFill="1" applyBorder="1" applyAlignment="1">
      <alignment horizontal="center" vertical="center"/>
    </xf>
    <xf numFmtId="165" fontId="5" fillId="2" borderId="13" xfId="1" applyNumberFormat="1" applyFont="1" applyFill="1" applyBorder="1"/>
    <xf numFmtId="165" fontId="7" fillId="2" borderId="7" xfId="1" applyNumberFormat="1" applyFont="1" applyFill="1" applyBorder="1" applyAlignment="1">
      <alignment vertical="top"/>
    </xf>
    <xf numFmtId="0" fontId="5" fillId="2" borderId="0" xfId="0" applyFont="1" applyFill="1" applyBorder="1"/>
    <xf numFmtId="165" fontId="7" fillId="2" borderId="0" xfId="1" applyNumberFormat="1" applyFont="1" applyFill="1" applyBorder="1"/>
    <xf numFmtId="165" fontId="5" fillId="2" borderId="5" xfId="1" applyNumberFormat="1" applyFont="1" applyFill="1" applyBorder="1"/>
    <xf numFmtId="165" fontId="7" fillId="2" borderId="7" xfId="1" applyNumberFormat="1" applyFont="1" applyFill="1" applyBorder="1"/>
    <xf numFmtId="165" fontId="5" fillId="2" borderId="7" xfId="1" applyNumberFormat="1" applyFont="1" applyFill="1" applyBorder="1"/>
    <xf numFmtId="165" fontId="5" fillId="2" borderId="0" xfId="1" applyNumberFormat="1" applyFont="1" applyFill="1" applyBorder="1"/>
    <xf numFmtId="165" fontId="5" fillId="2" borderId="9" xfId="1" applyNumberFormat="1" applyFont="1" applyFill="1" applyBorder="1" applyAlignment="1">
      <alignment vertical="top" wrapText="1"/>
    </xf>
    <xf numFmtId="165" fontId="7" fillId="2" borderId="13" xfId="1" applyNumberFormat="1" applyFont="1" applyFill="1" applyBorder="1" applyAlignment="1">
      <alignment vertical="top"/>
    </xf>
    <xf numFmtId="165" fontId="7" fillId="2" borderId="13" xfId="1" applyNumberFormat="1" applyFont="1" applyFill="1" applyBorder="1"/>
    <xf numFmtId="165" fontId="5" fillId="2" borderId="13" xfId="1" applyNumberFormat="1" applyFont="1" applyFill="1" applyBorder="1" applyAlignment="1">
      <alignment vertical="top"/>
    </xf>
    <xf numFmtId="165" fontId="5" fillId="2" borderId="7" xfId="1" applyNumberFormat="1" applyFont="1" applyFill="1" applyBorder="1" applyAlignment="1">
      <alignment vertical="top"/>
    </xf>
    <xf numFmtId="165" fontId="6" fillId="2" borderId="0" xfId="1" applyNumberFormat="1" applyFont="1" applyFill="1" applyBorder="1"/>
    <xf numFmtId="165" fontId="8" fillId="2" borderId="0" xfId="1" applyNumberFormat="1" applyFont="1" applyFill="1" applyBorder="1"/>
    <xf numFmtId="165" fontId="7" fillId="2" borderId="0" xfId="1" applyNumberFormat="1" applyFont="1" applyFill="1" applyBorder="1" applyAlignment="1">
      <alignment vertical="top"/>
    </xf>
    <xf numFmtId="165" fontId="7" fillId="2" borderId="12" xfId="1" applyNumberFormat="1" applyFont="1" applyFill="1" applyBorder="1" applyAlignment="1">
      <alignment horizontal="center" vertical="center"/>
    </xf>
    <xf numFmtId="165" fontId="7" fillId="2" borderId="10" xfId="1" applyNumberFormat="1" applyFont="1" applyFill="1" applyBorder="1" applyAlignment="1">
      <alignment horizontal="center" vertical="center"/>
    </xf>
    <xf numFmtId="165" fontId="7" fillId="2" borderId="9" xfId="1" applyNumberFormat="1" applyFont="1" applyFill="1" applyBorder="1" applyAlignment="1">
      <alignment vertical="top"/>
    </xf>
    <xf numFmtId="165" fontId="5" fillId="2" borderId="5" xfId="1" applyNumberFormat="1" applyFont="1" applyFill="1" applyBorder="1" applyAlignment="1">
      <alignment vertical="top"/>
    </xf>
    <xf numFmtId="165" fontId="5" fillId="2" borderId="13" xfId="1" applyNumberFormat="1" applyFont="1" applyFill="1" applyBorder="1" applyAlignment="1">
      <alignment vertical="center"/>
    </xf>
    <xf numFmtId="165" fontId="5" fillId="2" borderId="5" xfId="1" applyNumberFormat="1" applyFont="1" applyFill="1" applyBorder="1" applyAlignment="1">
      <alignment vertical="center"/>
    </xf>
    <xf numFmtId="165" fontId="5" fillId="2" borderId="9" xfId="1" applyNumberFormat="1" applyFont="1" applyFill="1" applyBorder="1" applyAlignment="1">
      <alignment horizontal="left" vertical="top"/>
    </xf>
    <xf numFmtId="165" fontId="7" fillId="2" borderId="8" xfId="1" applyNumberFormat="1" applyFont="1" applyFill="1" applyBorder="1" applyAlignment="1">
      <alignment vertical="top"/>
    </xf>
    <xf numFmtId="165" fontId="7" fillId="2" borderId="4" xfId="1" applyNumberFormat="1" applyFont="1" applyFill="1" applyBorder="1" applyAlignment="1">
      <alignment vertical="top"/>
    </xf>
    <xf numFmtId="165" fontId="7" fillId="2" borderId="0" xfId="1" applyNumberFormat="1" applyFont="1" applyFill="1"/>
    <xf numFmtId="165" fontId="6" fillId="2" borderId="0" xfId="1" applyNumberFormat="1" applyFont="1" applyFill="1"/>
    <xf numFmtId="165" fontId="8" fillId="2" borderId="0" xfId="1" applyNumberFormat="1" applyFont="1" applyFill="1"/>
    <xf numFmtId="165" fontId="7" fillId="2" borderId="11" xfId="1" applyNumberFormat="1" applyFont="1" applyFill="1" applyBorder="1" applyAlignment="1">
      <alignment horizontal="center" vertical="center"/>
    </xf>
    <xf numFmtId="165" fontId="8" fillId="2" borderId="7" xfId="1" applyNumberFormat="1" applyFont="1" applyFill="1" applyBorder="1"/>
    <xf numFmtId="4" fontId="5" fillId="2" borderId="7" xfId="1" applyNumberFormat="1" applyFont="1" applyFill="1" applyBorder="1"/>
    <xf numFmtId="165" fontId="7" fillId="2" borderId="11" xfId="1" applyNumberFormat="1" applyFont="1" applyFill="1" applyBorder="1"/>
    <xf numFmtId="165" fontId="5" fillId="2" borderId="2" xfId="1" applyNumberFormat="1" applyFont="1" applyFill="1" applyBorder="1"/>
    <xf numFmtId="165" fontId="5" fillId="2" borderId="9" xfId="1" applyNumberFormat="1" applyFont="1" applyFill="1" applyBorder="1"/>
    <xf numFmtId="165" fontId="7" fillId="2" borderId="7" xfId="1" applyNumberFormat="1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/>
    <xf numFmtId="165" fontId="5" fillId="2" borderId="0" xfId="1" applyNumberFormat="1" applyFont="1" applyFill="1" applyBorder="1" applyAlignment="1" applyProtection="1">
      <alignment vertical="top"/>
    </xf>
    <xf numFmtId="165" fontId="5" fillId="2" borderId="0" xfId="1" applyNumberFormat="1" applyFont="1" applyFill="1" applyBorder="1" applyAlignment="1" applyProtection="1">
      <alignment horizontal="center" vertical="top"/>
    </xf>
    <xf numFmtId="165" fontId="7" fillId="2" borderId="0" xfId="1" applyNumberFormat="1" applyFont="1" applyFill="1" applyBorder="1" applyAlignment="1" applyProtection="1">
      <alignment horizontal="center" vertical="top"/>
    </xf>
    <xf numFmtId="165" fontId="7" fillId="2" borderId="0" xfId="1" applyNumberFormat="1" applyFont="1" applyFill="1" applyBorder="1" applyAlignment="1" applyProtection="1">
      <alignment vertical="top"/>
    </xf>
    <xf numFmtId="165" fontId="7" fillId="2" borderId="0" xfId="1" applyNumberFormat="1" applyFont="1" applyFill="1" applyBorder="1" applyAlignment="1" applyProtection="1">
      <alignment horizontal="left" vertical="top"/>
    </xf>
    <xf numFmtId="165" fontId="5" fillId="2" borderId="0" xfId="1" applyNumberFormat="1" applyFont="1" applyFill="1" applyBorder="1" applyAlignment="1">
      <alignment vertical="top"/>
    </xf>
    <xf numFmtId="165" fontId="7" fillId="2" borderId="0" xfId="1" applyNumberFormat="1" applyFont="1" applyFill="1" applyBorder="1" applyAlignment="1">
      <alignment horizontal="left" vertical="top"/>
    </xf>
    <xf numFmtId="165" fontId="5" fillId="2" borderId="0" xfId="1" applyNumberFormat="1" applyFont="1" applyFill="1" applyBorder="1" applyAlignment="1" applyProtection="1">
      <alignment horizontal="left" vertical="top"/>
    </xf>
    <xf numFmtId="165" fontId="5" fillId="2" borderId="0" xfId="1" applyNumberFormat="1" applyFont="1" applyFill="1" applyBorder="1" applyAlignment="1">
      <alignment horizontal="center" vertical="top"/>
    </xf>
    <xf numFmtId="165" fontId="14" fillId="0" borderId="0" xfId="1" applyNumberFormat="1" applyFont="1" applyFill="1" applyBorder="1"/>
    <xf numFmtId="165" fontId="14" fillId="2" borderId="0" xfId="1" applyNumberFormat="1" applyFont="1" applyFill="1" applyBorder="1"/>
    <xf numFmtId="165" fontId="7" fillId="2" borderId="0" xfId="1" applyNumberFormat="1" applyFont="1" applyFill="1" applyBorder="1" applyAlignment="1" applyProtection="1">
      <alignment vertical="top" wrapText="1"/>
    </xf>
    <xf numFmtId="165" fontId="7" fillId="2" borderId="0" xfId="1" applyNumberFormat="1" applyFont="1" applyFill="1" applyBorder="1" applyAlignment="1">
      <alignment horizontal="right" vertical="top"/>
    </xf>
    <xf numFmtId="165" fontId="6" fillId="2" borderId="4" xfId="1" applyNumberFormat="1" applyFont="1" applyFill="1" applyBorder="1" applyAlignment="1">
      <alignment horizontal="center" vertical="center"/>
    </xf>
    <xf numFmtId="165" fontId="7" fillId="2" borderId="12" xfId="1" quotePrefix="1" applyNumberFormat="1" applyFont="1" applyFill="1" applyBorder="1" applyAlignment="1">
      <alignment horizontal="center" vertical="top"/>
    </xf>
    <xf numFmtId="165" fontId="5" fillId="2" borderId="0" xfId="1" quotePrefix="1" applyNumberFormat="1" applyFont="1" applyFill="1" applyBorder="1" applyAlignment="1">
      <alignment horizontal="center" vertical="top"/>
    </xf>
    <xf numFmtId="165" fontId="5" fillId="2" borderId="13" xfId="1" applyNumberFormat="1" applyFont="1" applyFill="1" applyBorder="1" applyAlignment="1">
      <alignment horizontal="center" vertical="top"/>
    </xf>
    <xf numFmtId="165" fontId="7" fillId="2" borderId="5" xfId="1" applyNumberFormat="1" applyFont="1" applyFill="1" applyBorder="1" applyAlignment="1">
      <alignment vertical="top"/>
    </xf>
    <xf numFmtId="165" fontId="5" fillId="2" borderId="0" xfId="1" applyNumberFormat="1" applyFont="1" applyFill="1" applyBorder="1" applyAlignment="1">
      <alignment horizontal="left" vertical="top" indent="2"/>
    </xf>
    <xf numFmtId="165" fontId="5" fillId="2" borderId="13" xfId="1" applyNumberFormat="1" applyFont="1" applyFill="1" applyBorder="1" applyAlignment="1" applyProtection="1">
      <alignment horizontal="center" vertical="top"/>
    </xf>
    <xf numFmtId="165" fontId="5" fillId="2" borderId="13" xfId="1" applyNumberFormat="1" applyFont="1" applyFill="1" applyBorder="1" applyAlignment="1">
      <alignment horizontal="left" vertical="top"/>
    </xf>
    <xf numFmtId="165" fontId="5" fillId="2" borderId="13" xfId="1" quotePrefix="1" applyNumberFormat="1" applyFont="1" applyFill="1" applyBorder="1" applyAlignment="1" applyProtection="1">
      <alignment horizontal="center" vertical="top"/>
    </xf>
    <xf numFmtId="165" fontId="5" fillId="2" borderId="12" xfId="1" applyNumberFormat="1" applyFont="1" applyFill="1" applyBorder="1" applyAlignment="1">
      <alignment vertical="top"/>
    </xf>
    <xf numFmtId="165" fontId="5" fillId="2" borderId="12" xfId="1" applyNumberFormat="1" applyFont="1" applyFill="1" applyBorder="1" applyAlignment="1">
      <alignment horizontal="center" vertical="top"/>
    </xf>
    <xf numFmtId="165" fontId="7" fillId="2" borderId="6" xfId="1" applyNumberFormat="1" applyFont="1" applyFill="1" applyBorder="1" applyAlignment="1">
      <alignment vertical="top"/>
    </xf>
    <xf numFmtId="165" fontId="5" fillId="2" borderId="6" xfId="1" applyNumberFormat="1" applyFont="1" applyFill="1" applyBorder="1" applyAlignment="1">
      <alignment vertical="top"/>
    </xf>
    <xf numFmtId="165" fontId="7" fillId="2" borderId="13" xfId="1" applyNumberFormat="1" applyFont="1" applyFill="1" applyBorder="1" applyAlignment="1">
      <alignment horizontal="center" vertical="top"/>
    </xf>
    <xf numFmtId="165" fontId="7" fillId="2" borderId="0" xfId="1" applyNumberFormat="1" applyFont="1" applyFill="1" applyBorder="1" applyAlignment="1">
      <alignment horizontal="left" vertical="top"/>
    </xf>
    <xf numFmtId="165" fontId="5" fillId="2" borderId="0" xfId="1" applyNumberFormat="1" applyFont="1" applyFill="1" applyBorder="1" applyAlignment="1">
      <alignment horizontal="left" vertical="top" indent="4"/>
    </xf>
    <xf numFmtId="165" fontId="14" fillId="2" borderId="0" xfId="1" applyNumberFormat="1" applyFont="1" applyFill="1" applyBorder="1" applyAlignment="1">
      <alignment vertical="top"/>
    </xf>
    <xf numFmtId="165" fontId="7" fillId="2" borderId="7" xfId="1" applyNumberFormat="1" applyFont="1" applyFill="1" applyBorder="1" applyAlignment="1">
      <alignment vertical="center" wrapText="1"/>
    </xf>
    <xf numFmtId="165" fontId="7" fillId="2" borderId="12" xfId="1" applyNumberFormat="1" applyFont="1" applyFill="1" applyBorder="1" applyAlignment="1">
      <alignment horizontal="left" vertical="top"/>
    </xf>
    <xf numFmtId="165" fontId="5" fillId="2" borderId="13" xfId="1" applyNumberFormat="1" applyFont="1" applyFill="1" applyBorder="1" applyAlignment="1" applyProtection="1">
      <alignment vertical="top"/>
    </xf>
    <xf numFmtId="165" fontId="5" fillId="2" borderId="0" xfId="1" applyNumberFormat="1" applyFont="1" applyFill="1" applyBorder="1" applyAlignment="1">
      <alignment horizontal="left" vertical="top"/>
    </xf>
    <xf numFmtId="165" fontId="5" fillId="2" borderId="0" xfId="1" applyNumberFormat="1" applyFont="1" applyFill="1" applyBorder="1" applyAlignment="1">
      <alignment horizontal="left" vertical="top" wrapText="1" indent="2"/>
    </xf>
    <xf numFmtId="165" fontId="5" fillId="2" borderId="0" xfId="1" applyNumberFormat="1" applyFont="1" applyFill="1" applyBorder="1" applyAlignment="1">
      <alignment horizontal="left" vertical="top" wrapText="1"/>
    </xf>
    <xf numFmtId="37" fontId="5" fillId="2" borderId="5" xfId="1" applyNumberFormat="1" applyFont="1" applyFill="1" applyBorder="1" applyAlignment="1">
      <alignment vertical="top"/>
    </xf>
    <xf numFmtId="165" fontId="5" fillId="2" borderId="0" xfId="1" applyNumberFormat="1" applyFont="1" applyFill="1" applyBorder="1" applyAlignment="1">
      <alignment vertical="top" wrapText="1"/>
    </xf>
    <xf numFmtId="165" fontId="5" fillId="2" borderId="0" xfId="1" quotePrefix="1" applyNumberFormat="1" applyFont="1" applyFill="1" applyBorder="1" applyAlignment="1">
      <alignment horizontal="left" vertical="top" indent="4"/>
    </xf>
    <xf numFmtId="39" fontId="5" fillId="2" borderId="5" xfId="1" applyNumberFormat="1" applyFont="1" applyFill="1" applyBorder="1" applyAlignment="1">
      <alignment vertical="top"/>
    </xf>
    <xf numFmtId="165" fontId="7" fillId="2" borderId="14" xfId="1" applyNumberFormat="1" applyFont="1" applyFill="1" applyBorder="1" applyAlignment="1">
      <alignment horizontal="center" vertical="top"/>
    </xf>
    <xf numFmtId="165" fontId="5" fillId="2" borderId="14" xfId="1" applyNumberFormat="1" applyFont="1" applyFill="1" applyBorder="1" applyAlignment="1" applyProtection="1">
      <alignment vertical="top"/>
    </xf>
    <xf numFmtId="165" fontId="7" fillId="2" borderId="11" xfId="1" applyNumberFormat="1" applyFont="1" applyFill="1" applyBorder="1" applyAlignment="1">
      <alignment horizontal="center" vertical="top"/>
    </xf>
    <xf numFmtId="165" fontId="5" fillId="2" borderId="2" xfId="1" quotePrefix="1" applyNumberFormat="1" applyFont="1" applyFill="1" applyBorder="1" applyAlignment="1">
      <alignment horizontal="left" vertical="top" indent="4"/>
    </xf>
    <xf numFmtId="165" fontId="5" fillId="2" borderId="2" xfId="1" applyNumberFormat="1" applyFont="1" applyFill="1" applyBorder="1" applyAlignment="1" applyProtection="1">
      <alignment vertical="top"/>
    </xf>
    <xf numFmtId="165" fontId="7" fillId="2" borderId="9" xfId="1" applyNumberFormat="1" applyFont="1" applyFill="1" applyBorder="1" applyAlignment="1">
      <alignment horizontal="center" vertical="top"/>
    </xf>
    <xf numFmtId="165" fontId="7" fillId="2" borderId="9" xfId="1" applyNumberFormat="1" applyFont="1" applyFill="1" applyBorder="1" applyAlignment="1" applyProtection="1">
      <alignment horizontal="left" vertical="top"/>
    </xf>
    <xf numFmtId="165" fontId="7" fillId="2" borderId="5" xfId="1" applyNumberFormat="1" applyFont="1" applyFill="1" applyBorder="1" applyAlignment="1" applyProtection="1">
      <alignment vertical="top"/>
    </xf>
    <xf numFmtId="0" fontId="10" fillId="2" borderId="0" xfId="0" applyFont="1" applyFill="1" applyBorder="1"/>
    <xf numFmtId="0" fontId="12" fillId="2" borderId="0" xfId="0" applyFont="1" applyFill="1" applyBorder="1"/>
    <xf numFmtId="0" fontId="10" fillId="2" borderId="8" xfId="0" applyFont="1" applyFill="1" applyBorder="1" applyAlignment="1">
      <alignment horizontal="center" vertical="center"/>
    </xf>
    <xf numFmtId="0" fontId="12" fillId="2" borderId="9" xfId="0" applyFont="1" applyFill="1" applyBorder="1"/>
    <xf numFmtId="0" fontId="13" fillId="2" borderId="9" xfId="0" applyFont="1" applyFill="1" applyBorder="1"/>
    <xf numFmtId="0" fontId="10" fillId="2" borderId="9" xfId="0" applyFont="1" applyFill="1" applyBorder="1"/>
    <xf numFmtId="0" fontId="12" fillId="2" borderId="10" xfId="0" applyFont="1" applyFill="1" applyBorder="1"/>
    <xf numFmtId="165" fontId="10" fillId="0" borderId="0" xfId="0" applyNumberFormat="1" applyFont="1" applyFill="1" applyBorder="1"/>
    <xf numFmtId="165" fontId="15" fillId="2" borderId="0" xfId="1" applyNumberFormat="1" applyFont="1" applyFill="1" applyBorder="1" applyAlignment="1">
      <alignment vertical="top"/>
    </xf>
    <xf numFmtId="165" fontId="15" fillId="2" borderId="0" xfId="1" applyNumberFormat="1" applyFont="1" applyFill="1" applyBorder="1" applyAlignment="1">
      <alignment horizontal="center" vertical="top"/>
    </xf>
    <xf numFmtId="165" fontId="16" fillId="2" borderId="0" xfId="1" applyNumberFormat="1" applyFont="1" applyFill="1" applyBorder="1" applyAlignment="1">
      <alignment vertical="top"/>
    </xf>
    <xf numFmtId="165" fontId="15" fillId="2" borderId="0" xfId="1" applyNumberFormat="1" applyFont="1" applyFill="1" applyBorder="1" applyAlignment="1" applyProtection="1">
      <alignment vertical="top"/>
    </xf>
    <xf numFmtId="165" fontId="15" fillId="2" borderId="0" xfId="1" applyNumberFormat="1" applyFont="1" applyFill="1" applyBorder="1" applyAlignment="1" applyProtection="1">
      <alignment horizontal="center" vertical="top"/>
    </xf>
    <xf numFmtId="165" fontId="16" fillId="2" borderId="0" xfId="1" applyNumberFormat="1" applyFont="1" applyFill="1" applyBorder="1" applyAlignment="1" applyProtection="1">
      <alignment horizontal="center" vertical="top"/>
    </xf>
    <xf numFmtId="165" fontId="17" fillId="2" borderId="4" xfId="1" applyNumberFormat="1" applyFont="1" applyFill="1" applyBorder="1" applyAlignment="1">
      <alignment horizontal="center" vertical="center"/>
    </xf>
    <xf numFmtId="165" fontId="15" fillId="2" borderId="0" xfId="1" applyNumberFormat="1" applyFont="1" applyFill="1" applyBorder="1"/>
    <xf numFmtId="165" fontId="7" fillId="0" borderId="0" xfId="1" applyNumberFormat="1" applyFont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165" fontId="7" fillId="2" borderId="7" xfId="1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right"/>
    </xf>
    <xf numFmtId="0" fontId="10" fillId="2" borderId="9" xfId="0" applyFont="1" applyFill="1" applyBorder="1" applyAlignment="1">
      <alignment horizontal="right"/>
    </xf>
    <xf numFmtId="165" fontId="7" fillId="2" borderId="5" xfId="1" applyNumberFormat="1" applyFont="1" applyFill="1" applyBorder="1" applyAlignment="1">
      <alignment horizontal="center" vertical="top"/>
    </xf>
    <xf numFmtId="165" fontId="7" fillId="2" borderId="5" xfId="1" applyNumberFormat="1" applyFont="1" applyFill="1" applyBorder="1" applyAlignment="1" applyProtection="1">
      <alignment horizontal="center" vertical="top"/>
    </xf>
    <xf numFmtId="165" fontId="7" fillId="2" borderId="5" xfId="1" quotePrefix="1" applyNumberFormat="1" applyFont="1" applyFill="1" applyBorder="1" applyAlignment="1" applyProtection="1">
      <alignment horizontal="center" vertical="top"/>
    </xf>
    <xf numFmtId="165" fontId="7" fillId="2" borderId="6" xfId="1" applyNumberFormat="1" applyFont="1" applyFill="1" applyBorder="1" applyAlignment="1">
      <alignment horizontal="center" vertical="top"/>
    </xf>
    <xf numFmtId="165" fontId="7" fillId="2" borderId="2" xfId="1" applyNumberFormat="1" applyFont="1" applyFill="1" applyBorder="1" applyAlignment="1">
      <alignment horizontal="center" vertical="top"/>
    </xf>
    <xf numFmtId="165" fontId="5" fillId="0" borderId="0" xfId="1" applyNumberFormat="1" applyFont="1" applyBorder="1" applyAlignment="1">
      <alignment horizontal="center" vertical="top"/>
    </xf>
    <xf numFmtId="165" fontId="5" fillId="0" borderId="0" xfId="1" applyNumberFormat="1" applyFont="1" applyFill="1" applyBorder="1" applyAlignment="1">
      <alignment horizontal="center" vertical="top"/>
    </xf>
    <xf numFmtId="165" fontId="10" fillId="2" borderId="0" xfId="1" applyNumberFormat="1" applyFont="1" applyFill="1" applyBorder="1" applyAlignment="1">
      <alignment horizontal="center"/>
    </xf>
    <xf numFmtId="165" fontId="10" fillId="2" borderId="13" xfId="1" applyNumberFormat="1" applyFont="1" applyFill="1" applyBorder="1" applyAlignment="1">
      <alignment horizontal="center"/>
    </xf>
    <xf numFmtId="165" fontId="10" fillId="2" borderId="14" xfId="1" applyNumberFormat="1" applyFont="1" applyFill="1" applyBorder="1" applyAlignment="1">
      <alignment horizontal="center"/>
    </xf>
    <xf numFmtId="165" fontId="10" fillId="0" borderId="0" xfId="1" applyNumberFormat="1" applyFont="1" applyFill="1" applyBorder="1" applyAlignment="1">
      <alignment horizontal="center"/>
    </xf>
    <xf numFmtId="165" fontId="7" fillId="0" borderId="0" xfId="1" applyNumberFormat="1" applyFont="1" applyFill="1" applyBorder="1" applyAlignment="1">
      <alignment horizontal="right"/>
    </xf>
    <xf numFmtId="37" fontId="10" fillId="2" borderId="9" xfId="0" applyNumberFormat="1" applyFont="1" applyFill="1" applyBorder="1" applyAlignment="1">
      <alignment horizontal="right"/>
    </xf>
    <xf numFmtId="0" fontId="10" fillId="2" borderId="1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165" fontId="7" fillId="2" borderId="13" xfId="1" applyNumberFormat="1" applyFont="1" applyFill="1" applyBorder="1" applyAlignment="1" applyProtection="1">
      <alignment vertical="top"/>
    </xf>
    <xf numFmtId="37" fontId="7" fillId="2" borderId="5" xfId="1" applyNumberFormat="1" applyFont="1" applyFill="1" applyBorder="1" applyAlignment="1">
      <alignment vertical="top"/>
    </xf>
    <xf numFmtId="39" fontId="7" fillId="2" borderId="5" xfId="1" applyNumberFormat="1" applyFont="1" applyFill="1" applyBorder="1" applyAlignment="1">
      <alignment vertical="top"/>
    </xf>
    <xf numFmtId="165" fontId="7" fillId="2" borderId="2" xfId="1" applyNumberFormat="1" applyFont="1" applyFill="1" applyBorder="1" applyAlignment="1" applyProtection="1">
      <alignment vertical="top"/>
    </xf>
    <xf numFmtId="165" fontId="5" fillId="2" borderId="9" xfId="1" applyNumberFormat="1" applyFont="1" applyFill="1" applyBorder="1" applyAlignment="1">
      <alignment vertical="top"/>
    </xf>
    <xf numFmtId="0" fontId="8" fillId="2" borderId="0" xfId="0" applyFont="1" applyFill="1" applyBorder="1"/>
    <xf numFmtId="165" fontId="18" fillId="2" borderId="0" xfId="1" applyNumberFormat="1" applyFont="1" applyFill="1" applyBorder="1"/>
    <xf numFmtId="165" fontId="6" fillId="2" borderId="0" xfId="1" applyNumberFormat="1" applyFont="1" applyFill="1" applyBorder="1" applyAlignment="1">
      <alignment vertical="top"/>
    </xf>
    <xf numFmtId="165" fontId="6" fillId="2" borderId="11" xfId="1" applyNumberFormat="1" applyFont="1" applyFill="1" applyBorder="1" applyAlignment="1">
      <alignment vertical="top"/>
    </xf>
    <xf numFmtId="0" fontId="8" fillId="2" borderId="2" xfId="0" applyFont="1" applyFill="1" applyBorder="1"/>
    <xf numFmtId="165" fontId="6" fillId="2" borderId="2" xfId="1" applyNumberFormat="1" applyFont="1" applyFill="1" applyBorder="1"/>
    <xf numFmtId="165" fontId="18" fillId="2" borderId="6" xfId="1" applyNumberFormat="1" applyFont="1" applyFill="1" applyBorder="1"/>
    <xf numFmtId="165" fontId="6" fillId="2" borderId="8" xfId="1" applyNumberFormat="1" applyFont="1" applyFill="1" applyBorder="1" applyAlignment="1">
      <alignment horizontal="center" vertical="center"/>
    </xf>
    <xf numFmtId="165" fontId="6" fillId="2" borderId="1" xfId="1" applyNumberFormat="1" applyFont="1" applyFill="1" applyBorder="1"/>
    <xf numFmtId="165" fontId="6" fillId="2" borderId="7" xfId="1" applyNumberFormat="1" applyFont="1" applyFill="1" applyBorder="1" applyAlignment="1">
      <alignment horizontal="center" vertical="center"/>
    </xf>
    <xf numFmtId="165" fontId="17" fillId="2" borderId="7" xfId="1" applyNumberFormat="1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/>
    </xf>
    <xf numFmtId="165" fontId="18" fillId="2" borderId="7" xfId="1" applyNumberFormat="1" applyFont="1" applyFill="1" applyBorder="1"/>
    <xf numFmtId="165" fontId="18" fillId="2" borderId="7" xfId="0" applyNumberFormat="1" applyFont="1" applyFill="1" applyBorder="1"/>
    <xf numFmtId="37" fontId="8" fillId="2" borderId="7" xfId="1" applyNumberFormat="1" applyFont="1" applyFill="1" applyBorder="1" applyAlignment="1">
      <alignment vertical="top"/>
    </xf>
    <xf numFmtId="37" fontId="18" fillId="2" borderId="7" xfId="0" applyNumberFormat="1" applyFont="1" applyFill="1" applyBorder="1"/>
    <xf numFmtId="37" fontId="6" fillId="2" borderId="0" xfId="1" applyNumberFormat="1" applyFont="1" applyFill="1" applyBorder="1" applyAlignment="1">
      <alignment vertical="top"/>
    </xf>
    <xf numFmtId="37" fontId="18" fillId="2" borderId="7" xfId="1" applyNumberFormat="1" applyFont="1" applyFill="1" applyBorder="1" applyAlignment="1">
      <alignment vertical="top"/>
    </xf>
    <xf numFmtId="165" fontId="6" fillId="2" borderId="7" xfId="1" applyNumberFormat="1" applyFont="1" applyFill="1" applyBorder="1" applyAlignment="1">
      <alignment vertical="top"/>
    </xf>
    <xf numFmtId="165" fontId="17" fillId="2" borderId="7" xfId="1" applyNumberFormat="1" applyFont="1" applyFill="1" applyBorder="1" applyAlignment="1">
      <alignment vertical="top"/>
    </xf>
    <xf numFmtId="0" fontId="8" fillId="2" borderId="9" xfId="0" applyFont="1" applyFill="1" applyBorder="1"/>
    <xf numFmtId="165" fontId="18" fillId="2" borderId="5" xfId="1" applyNumberFormat="1" applyFont="1" applyFill="1" applyBorder="1"/>
    <xf numFmtId="165" fontId="19" fillId="2" borderId="9" xfId="1" applyNumberFormat="1" applyFont="1" applyFill="1" applyBorder="1"/>
    <xf numFmtId="165" fontId="6" fillId="2" borderId="7" xfId="1" applyNumberFormat="1" applyFont="1" applyFill="1" applyBorder="1"/>
    <xf numFmtId="165" fontId="8" fillId="2" borderId="7" xfId="1" applyNumberFormat="1" applyFont="1" applyFill="1" applyBorder="1" applyAlignment="1">
      <alignment horizontal="left" vertical="center"/>
    </xf>
    <xf numFmtId="165" fontId="8" fillId="2" borderId="7" xfId="1" applyNumberFormat="1" applyFont="1" applyFill="1" applyBorder="1" applyAlignment="1">
      <alignment horizontal="center" vertical="center"/>
    </xf>
    <xf numFmtId="0" fontId="8" fillId="2" borderId="7" xfId="0" applyFont="1" applyFill="1" applyBorder="1"/>
    <xf numFmtId="0" fontId="18" fillId="2" borderId="7" xfId="0" applyFont="1" applyFill="1" applyBorder="1"/>
    <xf numFmtId="1" fontId="18" fillId="2" borderId="7" xfId="0" applyNumberFormat="1" applyFont="1" applyFill="1" applyBorder="1"/>
    <xf numFmtId="165" fontId="6" fillId="2" borderId="7" xfId="1" applyNumberFormat="1" applyFont="1" applyFill="1" applyBorder="1" applyAlignment="1">
      <alignment horizontal="right" vertical="top"/>
    </xf>
    <xf numFmtId="165" fontId="17" fillId="2" borderId="7" xfId="1" applyNumberFormat="1" applyFont="1" applyFill="1" applyBorder="1"/>
    <xf numFmtId="165" fontId="19" fillId="2" borderId="0" xfId="1" applyNumberFormat="1" applyFont="1" applyFill="1" applyBorder="1"/>
    <xf numFmtId="165" fontId="8" fillId="2" borderId="7" xfId="1" applyNumberFormat="1" applyFont="1" applyFill="1" applyBorder="1" applyAlignment="1">
      <alignment horizontal="left" vertical="top"/>
    </xf>
    <xf numFmtId="165" fontId="17" fillId="2" borderId="0" xfId="1" applyNumberFormat="1" applyFont="1" applyFill="1" applyBorder="1"/>
    <xf numFmtId="165" fontId="5" fillId="2" borderId="7" xfId="1" applyNumberFormat="1" applyFont="1" applyFill="1" applyBorder="1" applyAlignment="1">
      <alignment horizontal="center"/>
    </xf>
    <xf numFmtId="165" fontId="7" fillId="2" borderId="4" xfId="1" applyNumberFormat="1" applyFont="1" applyFill="1" applyBorder="1" applyAlignment="1"/>
    <xf numFmtId="165" fontId="5" fillId="2" borderId="7" xfId="1" applyNumberFormat="1" applyFont="1" applyFill="1" applyBorder="1" applyAlignment="1">
      <alignment horizontal="center" wrapText="1"/>
    </xf>
    <xf numFmtId="165" fontId="8" fillId="0" borderId="0" xfId="1" applyNumberFormat="1" applyFont="1" applyFill="1" applyBorder="1" applyAlignment="1"/>
    <xf numFmtId="165" fontId="5" fillId="2" borderId="4" xfId="1" applyNumberFormat="1" applyFont="1" applyFill="1" applyBorder="1" applyAlignment="1">
      <alignment horizontal="center"/>
    </xf>
    <xf numFmtId="165" fontId="5" fillId="2" borderId="7" xfId="1" applyNumberFormat="1" applyFont="1" applyFill="1" applyBorder="1" applyAlignment="1">
      <alignment horizontal="right"/>
    </xf>
    <xf numFmtId="165" fontId="6" fillId="2" borderId="0" xfId="1" applyNumberFormat="1" applyFont="1" applyFill="1" applyBorder="1" applyAlignment="1">
      <alignment horizontal="right" vertical="top"/>
    </xf>
    <xf numFmtId="165" fontId="5" fillId="2" borderId="0" xfId="1" applyNumberFormat="1" applyFont="1" applyFill="1" applyBorder="1" applyAlignment="1" applyProtection="1">
      <alignment horizontal="center" vertical="top"/>
    </xf>
    <xf numFmtId="165" fontId="5" fillId="2" borderId="0" xfId="1" applyNumberFormat="1" applyFont="1" applyFill="1" applyBorder="1" applyAlignment="1" applyProtection="1">
      <alignment horizontal="left" vertical="top"/>
    </xf>
    <xf numFmtId="165" fontId="7" fillId="2" borderId="0" xfId="1" applyNumberFormat="1" applyFont="1" applyFill="1" applyBorder="1" applyAlignment="1">
      <alignment horizontal="left" vertical="top" wrapText="1"/>
    </xf>
    <xf numFmtId="165" fontId="8" fillId="0" borderId="7" xfId="1" applyNumberFormat="1" applyFont="1" applyFill="1" applyBorder="1" applyAlignment="1">
      <alignment horizontal="center" vertical="center"/>
    </xf>
    <xf numFmtId="165" fontId="8" fillId="2" borderId="0" xfId="1" applyNumberFormat="1" applyFont="1" applyFill="1" applyBorder="1" applyAlignment="1" applyProtection="1">
      <alignment vertical="top"/>
    </xf>
    <xf numFmtId="165" fontId="6" fillId="2" borderId="9" xfId="1" applyNumberFormat="1" applyFont="1" applyFill="1" applyBorder="1" applyAlignment="1" applyProtection="1">
      <alignment vertical="top"/>
    </xf>
    <xf numFmtId="165" fontId="6" fillId="2" borderId="9" xfId="1" applyNumberFormat="1" applyFont="1" applyFill="1" applyBorder="1" applyAlignment="1">
      <alignment vertical="top"/>
    </xf>
    <xf numFmtId="165" fontId="14" fillId="0" borderId="0" xfId="1" applyNumberFormat="1" applyFont="1" applyBorder="1"/>
    <xf numFmtId="165" fontId="8" fillId="2" borderId="0" xfId="1" applyNumberFormat="1" applyFont="1" applyFill="1" applyBorder="1" applyAlignment="1">
      <alignment vertical="top"/>
    </xf>
    <xf numFmtId="165" fontId="6" fillId="2" borderId="7" xfId="1" applyNumberFormat="1" applyFont="1" applyFill="1" applyBorder="1" applyAlignment="1">
      <alignment horizontal="center" vertical="center" wrapText="1"/>
    </xf>
    <xf numFmtId="165" fontId="6" fillId="2" borderId="12" xfId="1" quotePrefix="1" applyNumberFormat="1" applyFont="1" applyFill="1" applyBorder="1" applyAlignment="1">
      <alignment horizontal="center" vertical="top"/>
    </xf>
    <xf numFmtId="165" fontId="8" fillId="2" borderId="0" xfId="1" quotePrefix="1" applyNumberFormat="1" applyFont="1" applyFill="1" applyBorder="1" applyAlignment="1">
      <alignment horizontal="center" vertical="top"/>
    </xf>
    <xf numFmtId="165" fontId="8" fillId="2" borderId="13" xfId="1" applyNumberFormat="1" applyFont="1" applyFill="1" applyBorder="1" applyAlignment="1">
      <alignment horizontal="center" vertical="top"/>
    </xf>
    <xf numFmtId="165" fontId="6" fillId="2" borderId="5" xfId="1" applyNumberFormat="1" applyFont="1" applyFill="1" applyBorder="1" applyAlignment="1">
      <alignment horizontal="center" vertical="top"/>
    </xf>
    <xf numFmtId="165" fontId="6" fillId="2" borderId="13" xfId="1" applyNumberFormat="1" applyFont="1" applyFill="1" applyBorder="1" applyAlignment="1">
      <alignment vertical="top"/>
    </xf>
    <xf numFmtId="165" fontId="8" fillId="2" borderId="13" xfId="1" applyNumberFormat="1" applyFont="1" applyFill="1" applyBorder="1" applyAlignment="1">
      <alignment vertical="top"/>
    </xf>
    <xf numFmtId="165" fontId="8" fillId="2" borderId="0" xfId="1" applyNumberFormat="1" applyFont="1" applyFill="1" applyBorder="1" applyAlignment="1">
      <alignment horizontal="left" vertical="top" indent="2"/>
    </xf>
    <xf numFmtId="165" fontId="8" fillId="2" borderId="13" xfId="1" applyNumberFormat="1" applyFont="1" applyFill="1" applyBorder="1" applyAlignment="1" applyProtection="1">
      <alignment horizontal="center" vertical="top"/>
    </xf>
    <xf numFmtId="165" fontId="6" fillId="2" borderId="5" xfId="1" applyNumberFormat="1" applyFont="1" applyFill="1" applyBorder="1" applyAlignment="1" applyProtection="1">
      <alignment horizontal="center" vertical="top"/>
    </xf>
    <xf numFmtId="165" fontId="8" fillId="2" borderId="9" xfId="1" applyNumberFormat="1" applyFont="1" applyFill="1" applyBorder="1" applyAlignment="1">
      <alignment vertical="top"/>
    </xf>
    <xf numFmtId="165" fontId="8" fillId="2" borderId="7" xfId="1" applyNumberFormat="1" applyFont="1" applyFill="1" applyBorder="1" applyAlignment="1">
      <alignment vertical="top"/>
    </xf>
    <xf numFmtId="165" fontId="8" fillId="2" borderId="7" xfId="1" applyNumberFormat="1" applyFont="1" applyFill="1" applyBorder="1" applyAlignment="1">
      <alignment horizontal="center"/>
    </xf>
    <xf numFmtId="165" fontId="6" fillId="2" borderId="4" xfId="1" applyNumberFormat="1" applyFont="1" applyFill="1" applyBorder="1" applyAlignment="1"/>
    <xf numFmtId="165" fontId="8" fillId="2" borderId="12" xfId="1" applyNumberFormat="1" applyFont="1" applyFill="1" applyBorder="1" applyAlignment="1">
      <alignment vertical="top"/>
    </xf>
    <xf numFmtId="165" fontId="8" fillId="2" borderId="12" xfId="1" applyNumberFormat="1" applyFont="1" applyFill="1" applyBorder="1" applyAlignment="1">
      <alignment horizontal="center" vertical="top"/>
    </xf>
    <xf numFmtId="165" fontId="6" fillId="2" borderId="6" xfId="1" applyNumberFormat="1" applyFont="1" applyFill="1" applyBorder="1" applyAlignment="1">
      <alignment horizontal="center" vertical="top"/>
    </xf>
    <xf numFmtId="165" fontId="6" fillId="2" borderId="13" xfId="1" applyNumberFormat="1" applyFont="1" applyFill="1" applyBorder="1" applyAlignment="1">
      <alignment horizontal="center" vertical="top"/>
    </xf>
    <xf numFmtId="165" fontId="8" fillId="2" borderId="0" xfId="1" applyNumberFormat="1" applyFont="1" applyFill="1" applyBorder="1" applyAlignment="1">
      <alignment horizontal="left" vertical="top" indent="4"/>
    </xf>
    <xf numFmtId="165" fontId="8" fillId="2" borderId="13" xfId="1" quotePrefix="1" applyNumberFormat="1" applyFont="1" applyFill="1" applyBorder="1" applyAlignment="1" applyProtection="1">
      <alignment horizontal="center" vertical="top"/>
    </xf>
    <xf numFmtId="165" fontId="6" fillId="2" borderId="5" xfId="1" quotePrefix="1" applyNumberFormat="1" applyFont="1" applyFill="1" applyBorder="1" applyAlignment="1" applyProtection="1">
      <alignment horizontal="center" vertical="top"/>
    </xf>
    <xf numFmtId="165" fontId="0" fillId="0" borderId="0" xfId="0" applyNumberFormat="1"/>
    <xf numFmtId="165" fontId="21" fillId="2" borderId="0" xfId="1" applyNumberFormat="1" applyFont="1" applyFill="1" applyBorder="1" applyAlignment="1">
      <alignment vertical="top"/>
    </xf>
    <xf numFmtId="165" fontId="22" fillId="2" borderId="0" xfId="1" applyNumberFormat="1" applyFont="1" applyFill="1" applyBorder="1" applyAlignment="1">
      <alignment horizontal="justify" vertical="top"/>
    </xf>
    <xf numFmtId="165" fontId="7" fillId="2" borderId="0" xfId="1" applyNumberFormat="1" applyFont="1" applyFill="1" applyBorder="1" applyAlignment="1" applyProtection="1">
      <alignment vertical="top" wrapText="1"/>
    </xf>
    <xf numFmtId="165" fontId="5" fillId="2" borderId="2" xfId="1" applyNumberFormat="1" applyFont="1" applyFill="1" applyBorder="1" applyAlignment="1">
      <alignment horizontal="center" vertical="top"/>
    </xf>
    <xf numFmtId="165" fontId="7" fillId="2" borderId="7" xfId="1" applyNumberFormat="1" applyFont="1" applyFill="1" applyBorder="1" applyAlignment="1">
      <alignment horizontal="center" vertical="center" wrapText="1"/>
    </xf>
    <xf numFmtId="165" fontId="7" fillId="2" borderId="11" xfId="1" applyNumberFormat="1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right"/>
    </xf>
    <xf numFmtId="165" fontId="5" fillId="2" borderId="6" xfId="1" applyNumberFormat="1" applyFont="1" applyFill="1" applyBorder="1" applyAlignment="1" applyProtection="1">
      <alignment horizontal="center" vertical="top"/>
    </xf>
    <xf numFmtId="165" fontId="7" fillId="2" borderId="9" xfId="1" applyNumberFormat="1" applyFont="1" applyFill="1" applyBorder="1" applyAlignment="1" applyProtection="1">
      <alignment vertical="top"/>
    </xf>
    <xf numFmtId="165" fontId="5" fillId="2" borderId="5" xfId="1" applyNumberFormat="1" applyFont="1" applyFill="1" applyBorder="1" applyAlignment="1" applyProtection="1">
      <alignment vertical="top"/>
    </xf>
    <xf numFmtId="165" fontId="7" fillId="2" borderId="5" xfId="1" applyNumberFormat="1" applyFont="1" applyFill="1" applyBorder="1" applyAlignment="1" applyProtection="1">
      <alignment horizontal="left" vertical="top"/>
    </xf>
    <xf numFmtId="165" fontId="7" fillId="2" borderId="9" xfId="1" applyNumberFormat="1" applyFont="1" applyFill="1" applyBorder="1" applyAlignment="1" applyProtection="1">
      <alignment vertical="top" wrapText="1"/>
    </xf>
    <xf numFmtId="165" fontId="5" fillId="2" borderId="9" xfId="1" applyNumberFormat="1" applyFont="1" applyFill="1" applyBorder="1" applyAlignment="1" applyProtection="1">
      <alignment vertical="top"/>
    </xf>
    <xf numFmtId="165" fontId="5" fillId="2" borderId="10" xfId="1" applyNumberFormat="1" applyFont="1" applyFill="1" applyBorder="1" applyAlignment="1" applyProtection="1">
      <alignment vertical="top"/>
    </xf>
    <xf numFmtId="165" fontId="5" fillId="2" borderId="3" xfId="1" applyNumberFormat="1" applyFont="1" applyFill="1" applyBorder="1" applyAlignment="1" applyProtection="1">
      <alignment vertical="top"/>
    </xf>
    <xf numFmtId="165" fontId="5" fillId="2" borderId="11" xfId="1" applyNumberFormat="1" applyFont="1" applyFill="1" applyBorder="1" applyAlignment="1">
      <alignment vertical="top"/>
    </xf>
    <xf numFmtId="165" fontId="5" fillId="2" borderId="3" xfId="1" applyNumberFormat="1" applyFont="1" applyFill="1" applyBorder="1" applyAlignment="1" applyProtection="1">
      <alignment horizontal="left" vertical="top"/>
    </xf>
    <xf numFmtId="165" fontId="7" fillId="2" borderId="3" xfId="1" applyNumberFormat="1" applyFont="1" applyFill="1" applyBorder="1" applyAlignment="1" applyProtection="1">
      <alignment horizontal="left" vertical="top"/>
    </xf>
    <xf numFmtId="165" fontId="7" fillId="2" borderId="15" xfId="1" applyNumberFormat="1" applyFont="1" applyFill="1" applyBorder="1" applyAlignment="1">
      <alignment vertical="top"/>
    </xf>
    <xf numFmtId="165" fontId="5" fillId="2" borderId="15" xfId="1" applyNumberFormat="1" applyFont="1" applyFill="1" applyBorder="1" applyAlignment="1" applyProtection="1">
      <alignment horizontal="left" vertical="top"/>
    </xf>
    <xf numFmtId="165" fontId="10" fillId="0" borderId="5" xfId="1" applyNumberFormat="1" applyFont="1" applyFill="1" applyBorder="1" applyAlignment="1">
      <alignment horizontal="center"/>
    </xf>
    <xf numFmtId="165" fontId="7" fillId="2" borderId="3" xfId="1" applyNumberFormat="1" applyFont="1" applyFill="1" applyBorder="1" applyAlignment="1" applyProtection="1">
      <alignment vertical="top" wrapText="1"/>
    </xf>
    <xf numFmtId="165" fontId="7" fillId="2" borderId="0" xfId="1" applyNumberFormat="1" applyFont="1" applyFill="1" applyBorder="1" applyAlignment="1" applyProtection="1">
      <alignment vertical="top" wrapText="1"/>
    </xf>
    <xf numFmtId="165" fontId="7" fillId="2" borderId="7" xfId="1" applyNumberFormat="1" applyFont="1" applyFill="1" applyBorder="1" applyAlignment="1">
      <alignment horizontal="center" vertical="center" wrapText="1"/>
    </xf>
    <xf numFmtId="165" fontId="16" fillId="2" borderId="0" xfId="1" applyNumberFormat="1" applyFont="1" applyFill="1" applyBorder="1" applyAlignment="1">
      <alignment horizontal="left" vertical="top" wrapText="1"/>
    </xf>
    <xf numFmtId="165" fontId="7" fillId="2" borderId="0" xfId="1" applyNumberFormat="1" applyFont="1" applyFill="1" applyBorder="1" applyAlignment="1" applyProtection="1">
      <alignment vertical="top" wrapText="1"/>
    </xf>
    <xf numFmtId="165" fontId="7" fillId="2" borderId="1" xfId="1" applyNumberFormat="1" applyFont="1" applyFill="1" applyBorder="1" applyAlignment="1">
      <alignment horizontal="center"/>
    </xf>
    <xf numFmtId="165" fontId="7" fillId="2" borderId="8" xfId="1" applyNumberFormat="1" applyFont="1" applyFill="1" applyBorder="1" applyAlignment="1">
      <alignment horizontal="center" vertical="top"/>
    </xf>
    <xf numFmtId="165" fontId="7" fillId="2" borderId="1" xfId="1" applyNumberFormat="1" applyFont="1" applyFill="1" applyBorder="1" applyAlignment="1">
      <alignment horizontal="center" vertical="top"/>
    </xf>
    <xf numFmtId="165" fontId="7" fillId="2" borderId="9" xfId="1" applyNumberFormat="1" applyFont="1" applyFill="1" applyBorder="1" applyAlignment="1" applyProtection="1">
      <alignment vertical="top" wrapText="1"/>
    </xf>
    <xf numFmtId="165" fontId="7" fillId="2" borderId="2" xfId="1" applyNumberFormat="1" applyFont="1" applyFill="1" applyBorder="1" applyAlignment="1">
      <alignment horizontal="left" vertical="top" wrapText="1"/>
    </xf>
    <xf numFmtId="165" fontId="5" fillId="2" borderId="2" xfId="1" applyNumberFormat="1" applyFont="1" applyFill="1" applyBorder="1" applyAlignment="1">
      <alignment horizontal="center" vertical="top"/>
    </xf>
    <xf numFmtId="165" fontId="7" fillId="2" borderId="0" xfId="1" applyNumberFormat="1" applyFont="1" applyFill="1" applyBorder="1" applyAlignment="1">
      <alignment horizontal="left" vertical="top"/>
    </xf>
    <xf numFmtId="165" fontId="5" fillId="2" borderId="0" xfId="1" applyNumberFormat="1" applyFont="1" applyFill="1" applyBorder="1" applyAlignment="1">
      <alignment horizontal="center" vertical="top"/>
    </xf>
    <xf numFmtId="165" fontId="6" fillId="2" borderId="8" xfId="1" applyNumberFormat="1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165" fontId="6" fillId="2" borderId="4" xfId="1" applyNumberFormat="1" applyFont="1" applyFill="1" applyBorder="1" applyAlignment="1">
      <alignment horizontal="center"/>
    </xf>
    <xf numFmtId="165" fontId="6" fillId="2" borderId="8" xfId="1" applyNumberFormat="1" applyFont="1" applyFill="1" applyBorder="1" applyAlignment="1">
      <alignment horizontal="center" vertical="top"/>
    </xf>
    <xf numFmtId="165" fontId="6" fillId="2" borderId="1" xfId="1" applyNumberFormat="1" applyFont="1" applyFill="1" applyBorder="1" applyAlignment="1">
      <alignment horizontal="center" vertical="top"/>
    </xf>
    <xf numFmtId="165" fontId="8" fillId="2" borderId="2" xfId="1" applyNumberFormat="1" applyFont="1" applyFill="1" applyBorder="1" applyAlignment="1">
      <alignment horizontal="center" vertical="top"/>
    </xf>
    <xf numFmtId="165" fontId="6" fillId="2" borderId="0" xfId="1" applyNumberFormat="1" applyFont="1" applyFill="1" applyBorder="1" applyAlignment="1">
      <alignment horizontal="left" vertical="top"/>
    </xf>
    <xf numFmtId="165" fontId="8" fillId="2" borderId="0" xfId="1" applyNumberFormat="1" applyFont="1" applyFill="1" applyBorder="1" applyAlignment="1">
      <alignment horizontal="center" vertical="top"/>
    </xf>
    <xf numFmtId="165" fontId="7" fillId="2" borderId="8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165" fontId="7" fillId="2" borderId="7" xfId="1" applyNumberFormat="1" applyFont="1" applyFill="1" applyBorder="1" applyAlignment="1">
      <alignment horizontal="center" vertical="top" wrapText="1"/>
    </xf>
    <xf numFmtId="165" fontId="7" fillId="2" borderId="7" xfId="1" applyNumberFormat="1" applyFont="1" applyFill="1" applyBorder="1" applyAlignment="1">
      <alignment horizontal="center"/>
    </xf>
    <xf numFmtId="0" fontId="8" fillId="2" borderId="7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right" vertical="top"/>
    </xf>
    <xf numFmtId="0" fontId="6" fillId="2" borderId="8" xfId="0" applyFont="1" applyFill="1" applyBorder="1" applyAlignment="1">
      <alignment horizontal="right" vertical="top"/>
    </xf>
    <xf numFmtId="165" fontId="7" fillId="2" borderId="11" xfId="1" applyNumberFormat="1" applyFont="1" applyFill="1" applyBorder="1" applyAlignment="1">
      <alignment horizontal="center" vertical="top" wrapText="1"/>
    </xf>
    <xf numFmtId="165" fontId="7" fillId="2" borderId="6" xfId="1" applyNumberFormat="1" applyFont="1" applyFill="1" applyBorder="1" applyAlignment="1">
      <alignment horizontal="center" vertical="top" wrapText="1"/>
    </xf>
    <xf numFmtId="165" fontId="7" fillId="2" borderId="7" xfId="1" applyNumberFormat="1" applyFont="1" applyFill="1" applyBorder="1" applyAlignment="1">
      <alignment horizontal="center" vertical="center" wrapText="1"/>
    </xf>
    <xf numFmtId="165" fontId="7" fillId="2" borderId="8" xfId="1" applyNumberFormat="1" applyFont="1" applyFill="1" applyBorder="1" applyAlignment="1">
      <alignment horizontal="center"/>
    </xf>
    <xf numFmtId="165" fontId="7" fillId="2" borderId="10" xfId="1" applyNumberFormat="1" applyFont="1" applyFill="1" applyBorder="1" applyAlignment="1">
      <alignment horizontal="center" vertical="top" wrapText="1"/>
    </xf>
    <xf numFmtId="165" fontId="7" fillId="2" borderId="3" xfId="1" applyNumberFormat="1" applyFont="1" applyFill="1" applyBorder="1" applyAlignment="1">
      <alignment horizontal="center" vertical="top" wrapText="1"/>
    </xf>
  </cellXfs>
  <cellStyles count="8">
    <cellStyle name="Comma" xfId="1" builtinId="3"/>
    <cellStyle name="Comma 2" xfId="2" xr:uid="{00000000-0005-0000-0000-000001000000}"/>
    <cellStyle name="Comma 4" xfId="4" xr:uid="{00000000-0005-0000-0000-000002000000}"/>
    <cellStyle name="Hyperlink 2" xfId="5" xr:uid="{00000000-0005-0000-0000-000003000000}"/>
    <cellStyle name="Normal" xfId="0" builtinId="0"/>
    <cellStyle name="Normal 2" xfId="3" xr:uid="{00000000-0005-0000-0000-000005000000}"/>
    <cellStyle name="Normal 3" xfId="6" xr:uid="{00000000-0005-0000-0000-000006000000}"/>
    <cellStyle name="Percent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U60"/>
  <sheetViews>
    <sheetView tabSelected="1" topLeftCell="A16" zoomScale="91" zoomScaleNormal="91" zoomScaleSheetLayoutView="100" workbookViewId="0">
      <selection activeCell="I16" sqref="I16"/>
    </sheetView>
  </sheetViews>
  <sheetFormatPr defaultColWidth="9.140625" defaultRowHeight="12.75" x14ac:dyDescent="0.25"/>
  <cols>
    <col min="1" max="1" width="5.7109375" style="69" customWidth="1"/>
    <col min="2" max="2" width="4.5703125" style="69" customWidth="1"/>
    <col min="3" max="3" width="5.7109375" style="69" customWidth="1"/>
    <col min="4" max="4" width="28.28515625" style="69" customWidth="1"/>
    <col min="5" max="5" width="8.85546875" style="69" customWidth="1"/>
    <col min="6" max="6" width="18.28515625" style="42" customWidth="1"/>
    <col min="7" max="7" width="18.7109375" style="42" customWidth="1"/>
    <col min="8" max="8" width="13.7109375" style="69" hidden="1" customWidth="1"/>
    <col min="9" max="9" width="9.140625" style="69"/>
    <col min="10" max="10" width="17.140625" style="69" customWidth="1"/>
    <col min="11" max="11" width="10.5703125" style="69" bestFit="1" customWidth="1"/>
    <col min="12" max="12" width="9.140625" style="69"/>
    <col min="13" max="13" width="9.5703125" style="69" bestFit="1" customWidth="1"/>
    <col min="14" max="16384" width="9.140625" style="69"/>
  </cols>
  <sheetData>
    <row r="1" spans="1:21" ht="18.75" x14ac:dyDescent="0.3">
      <c r="A1" s="74" t="s">
        <v>184</v>
      </c>
      <c r="I1" s="120"/>
      <c r="J1" s="120"/>
      <c r="K1" s="120"/>
      <c r="L1" s="120"/>
      <c r="M1" s="120"/>
      <c r="N1" s="120"/>
      <c r="O1" s="120"/>
      <c r="P1" s="120"/>
      <c r="Q1" s="120"/>
    </row>
    <row r="2" spans="1:21" x14ac:dyDescent="0.25">
      <c r="I2" s="120"/>
      <c r="J2" s="120"/>
      <c r="K2" s="120"/>
      <c r="L2" s="120"/>
      <c r="M2" s="120"/>
      <c r="N2" s="120"/>
      <c r="O2" s="120"/>
      <c r="P2" s="120"/>
      <c r="Q2" s="120"/>
    </row>
    <row r="3" spans="1:21" x14ac:dyDescent="0.25">
      <c r="A3" s="42" t="s">
        <v>186</v>
      </c>
      <c r="G3" s="76"/>
      <c r="I3" s="120"/>
      <c r="J3" s="120"/>
      <c r="K3" s="120"/>
      <c r="L3" s="120"/>
      <c r="M3" s="120"/>
      <c r="N3" s="120"/>
      <c r="O3" s="120"/>
      <c r="P3" s="120"/>
      <c r="Q3" s="120"/>
    </row>
    <row r="4" spans="1:21" ht="26.25" customHeight="1" x14ac:dyDescent="0.25">
      <c r="A4" s="252"/>
      <c r="B4" s="253"/>
      <c r="C4" s="253"/>
      <c r="D4" s="253"/>
      <c r="E4" s="229" t="s">
        <v>76</v>
      </c>
      <c r="F4" s="77" t="s">
        <v>185</v>
      </c>
      <c r="G4" s="77" t="s">
        <v>163</v>
      </c>
      <c r="H4" s="126" t="s">
        <v>157</v>
      </c>
      <c r="I4" s="226"/>
      <c r="J4" s="77" t="s">
        <v>163</v>
      </c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</row>
    <row r="5" spans="1:21" x14ac:dyDescent="0.25">
      <c r="A5" s="78"/>
      <c r="B5" s="42" t="s">
        <v>0</v>
      </c>
      <c r="C5" s="79"/>
      <c r="E5" s="80"/>
      <c r="F5" s="133"/>
      <c r="G5" s="81"/>
      <c r="H5" s="46"/>
      <c r="I5" s="225"/>
      <c r="J5" s="133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</row>
    <row r="6" spans="1:21" x14ac:dyDescent="0.25">
      <c r="A6" s="36">
        <v>1</v>
      </c>
      <c r="B6" s="42" t="s">
        <v>1</v>
      </c>
      <c r="C6" s="42"/>
      <c r="E6" s="80"/>
      <c r="F6" s="133"/>
      <c r="G6" s="81"/>
      <c r="H6" s="46"/>
      <c r="I6" s="225"/>
      <c r="J6" s="133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</row>
    <row r="7" spans="1:21" x14ac:dyDescent="0.25">
      <c r="A7" s="38"/>
      <c r="B7" s="82" t="s">
        <v>2</v>
      </c>
      <c r="E7" s="83">
        <v>2</v>
      </c>
      <c r="F7" s="134">
        <f>note2!C16</f>
        <v>932500</v>
      </c>
      <c r="G7" s="81">
        <f>note2!E16</f>
        <v>932500</v>
      </c>
      <c r="H7" s="46">
        <f>note2!E16</f>
        <v>932500</v>
      </c>
      <c r="I7" s="225"/>
      <c r="J7" s="134">
        <f>+F7</f>
        <v>932500</v>
      </c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</row>
    <row r="8" spans="1:21" x14ac:dyDescent="0.25">
      <c r="A8" s="38"/>
      <c r="B8" s="82" t="s">
        <v>3</v>
      </c>
      <c r="E8" s="83">
        <v>3</v>
      </c>
      <c r="F8" s="134">
        <f>'NOTES ALL'!C13</f>
        <v>16811129</v>
      </c>
      <c r="G8" s="81">
        <f>'NOTES ALL'!D13</f>
        <v>16802240</v>
      </c>
      <c r="H8" s="46">
        <f>'NOTES ALL'!E13</f>
        <v>16823732</v>
      </c>
      <c r="I8" s="225"/>
      <c r="J8" s="134">
        <f>+F8</f>
        <v>16811129</v>
      </c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</row>
    <row r="9" spans="1:21" x14ac:dyDescent="0.25">
      <c r="A9" s="38"/>
      <c r="B9" s="82" t="s">
        <v>4</v>
      </c>
      <c r="E9" s="83"/>
      <c r="F9" s="134"/>
      <c r="G9" s="81"/>
      <c r="H9" s="46"/>
      <c r="I9" s="225"/>
      <c r="J9" s="134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</row>
    <row r="10" spans="1:21" x14ac:dyDescent="0.25">
      <c r="A10" s="36">
        <v>2</v>
      </c>
      <c r="B10" s="42" t="s">
        <v>5</v>
      </c>
      <c r="C10" s="42"/>
      <c r="E10" s="80"/>
      <c r="F10" s="133"/>
      <c r="G10" s="81"/>
      <c r="H10" s="46"/>
      <c r="I10" s="225"/>
      <c r="J10" s="133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</row>
    <row r="11" spans="1:21" x14ac:dyDescent="0.25">
      <c r="A11" s="36">
        <v>3</v>
      </c>
      <c r="B11" s="42" t="s">
        <v>6</v>
      </c>
      <c r="C11" s="42"/>
      <c r="E11" s="80"/>
      <c r="F11" s="133"/>
      <c r="G11" s="81"/>
      <c r="H11" s="46"/>
      <c r="I11" s="225"/>
      <c r="J11" s="133"/>
      <c r="K11" s="225"/>
      <c r="L11" s="225"/>
      <c r="M11" s="225" t="s">
        <v>36</v>
      </c>
      <c r="N11" s="225"/>
      <c r="O11" s="225"/>
      <c r="P11" s="225"/>
      <c r="Q11" s="225"/>
      <c r="R11" s="225"/>
      <c r="S11" s="225"/>
      <c r="T11" s="225"/>
      <c r="U11" s="225"/>
    </row>
    <row r="12" spans="1:21" x14ac:dyDescent="0.25">
      <c r="A12" s="84"/>
      <c r="B12" s="82" t="s">
        <v>7</v>
      </c>
      <c r="E12" s="83"/>
      <c r="F12" s="134"/>
      <c r="G12" s="81"/>
      <c r="H12" s="46"/>
      <c r="I12" s="225"/>
      <c r="J12" s="134"/>
      <c r="K12" s="225"/>
      <c r="L12" s="225"/>
      <c r="M12" s="225" t="s">
        <v>36</v>
      </c>
      <c r="N12" s="225"/>
      <c r="O12" s="225"/>
      <c r="P12" s="225"/>
      <c r="Q12" s="225"/>
      <c r="R12" s="225"/>
      <c r="S12" s="225"/>
      <c r="T12" s="225"/>
      <c r="U12" s="225"/>
    </row>
    <row r="13" spans="1:21" x14ac:dyDescent="0.25">
      <c r="A13" s="84"/>
      <c r="B13" s="82" t="s">
        <v>64</v>
      </c>
      <c r="E13" s="85"/>
      <c r="F13" s="135"/>
      <c r="G13" s="81"/>
      <c r="H13" s="46"/>
      <c r="I13" s="225"/>
      <c r="J13" s="13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225"/>
    </row>
    <row r="14" spans="1:21" x14ac:dyDescent="0.25">
      <c r="A14" s="84"/>
      <c r="B14" s="82" t="s">
        <v>63</v>
      </c>
      <c r="E14" s="83"/>
      <c r="F14" s="134"/>
      <c r="G14" s="81"/>
      <c r="H14" s="46"/>
      <c r="I14" s="225"/>
      <c r="J14" s="134"/>
      <c r="K14" s="225"/>
      <c r="L14" s="225"/>
      <c r="M14" s="225"/>
      <c r="N14" s="225"/>
      <c r="O14" s="225"/>
      <c r="P14" s="225"/>
      <c r="Q14" s="225"/>
      <c r="R14" s="225"/>
      <c r="S14" s="225"/>
      <c r="T14" s="225"/>
      <c r="U14" s="225"/>
    </row>
    <row r="15" spans="1:21" x14ac:dyDescent="0.25">
      <c r="A15" s="84"/>
      <c r="B15" s="82" t="s">
        <v>8</v>
      </c>
      <c r="E15" s="83"/>
      <c r="F15" s="134"/>
      <c r="G15" s="81"/>
      <c r="H15" s="46"/>
      <c r="I15" s="225"/>
      <c r="J15" s="134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225"/>
    </row>
    <row r="16" spans="1:21" x14ac:dyDescent="0.25">
      <c r="A16" s="36">
        <v>4</v>
      </c>
      <c r="B16" s="42" t="s">
        <v>9</v>
      </c>
      <c r="C16" s="42"/>
      <c r="E16" s="80"/>
      <c r="F16" s="133"/>
      <c r="G16" s="81"/>
      <c r="H16" s="46"/>
      <c r="I16" s="225"/>
      <c r="J16" s="133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</row>
    <row r="17" spans="1:21" x14ac:dyDescent="0.25">
      <c r="A17" s="38"/>
      <c r="B17" s="82" t="s">
        <v>10</v>
      </c>
      <c r="E17" s="83"/>
      <c r="F17" s="134"/>
      <c r="G17" s="81"/>
      <c r="H17" s="46"/>
      <c r="I17" s="225"/>
      <c r="J17" s="134"/>
      <c r="K17" s="225"/>
      <c r="L17" s="225"/>
      <c r="M17" s="225"/>
      <c r="N17" s="225"/>
      <c r="O17" s="225"/>
      <c r="P17" s="225">
        <v>0</v>
      </c>
      <c r="Q17" s="225"/>
      <c r="R17" s="225"/>
      <c r="S17" s="225"/>
      <c r="T17" s="225"/>
      <c r="U17" s="225"/>
    </row>
    <row r="18" spans="1:21" x14ac:dyDescent="0.25">
      <c r="A18" s="38"/>
      <c r="B18" s="82" t="s">
        <v>11</v>
      </c>
      <c r="E18" s="152"/>
      <c r="F18" s="45"/>
      <c r="G18" s="36"/>
      <c r="I18" s="225"/>
      <c r="J18" s="4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</row>
    <row r="19" spans="1:21" x14ac:dyDescent="0.25">
      <c r="A19" s="38"/>
      <c r="B19" s="82" t="s">
        <v>12</v>
      </c>
      <c r="E19" s="83">
        <v>4</v>
      </c>
      <c r="F19" s="134">
        <f>'NOTES ALL'!C19</f>
        <v>56371.27</v>
      </c>
      <c r="G19" s="81">
        <f>'NOTES ALL'!D19</f>
        <v>62760</v>
      </c>
      <c r="H19" s="46">
        <f>'NOTES ALL'!E19</f>
        <v>46067</v>
      </c>
      <c r="I19" s="225"/>
      <c r="J19" s="134">
        <f>+F19</f>
        <v>56371.27</v>
      </c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225"/>
    </row>
    <row r="20" spans="1:21" ht="16.5" customHeight="1" x14ac:dyDescent="0.25">
      <c r="A20" s="38"/>
      <c r="B20" s="82" t="s">
        <v>13</v>
      </c>
      <c r="E20" s="83">
        <v>5</v>
      </c>
      <c r="F20" s="134">
        <f>'NOTES ALL'!C24</f>
        <v>0</v>
      </c>
      <c r="G20" s="134">
        <f>'NOTES ALL'!D24</f>
        <v>2500</v>
      </c>
      <c r="H20" s="46"/>
      <c r="I20" s="225"/>
      <c r="J20" s="134">
        <f>+F20</f>
        <v>0</v>
      </c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</row>
    <row r="21" spans="1:21" ht="18.75" customHeight="1" x14ac:dyDescent="0.2">
      <c r="A21" s="39"/>
      <c r="B21" s="251" t="s">
        <v>14</v>
      </c>
      <c r="C21" s="251"/>
      <c r="D21" s="251"/>
      <c r="E21" s="187"/>
      <c r="F21" s="188">
        <f>SUM(F6:F20)</f>
        <v>17800000.27</v>
      </c>
      <c r="G21" s="188">
        <f>SUM(G6:G20)</f>
        <v>17800000</v>
      </c>
      <c r="H21" s="51">
        <f>SUM(H6:H20)</f>
        <v>17802299</v>
      </c>
      <c r="I21" s="225"/>
      <c r="J21" s="188">
        <f>SUM(J6:J20)</f>
        <v>17800000.27</v>
      </c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</row>
    <row r="22" spans="1:21" x14ac:dyDescent="0.25">
      <c r="A22" s="86"/>
      <c r="B22" s="256"/>
      <c r="C22" s="256"/>
      <c r="D22" s="256"/>
      <c r="E22" s="87"/>
      <c r="F22" s="136"/>
      <c r="G22" s="88"/>
      <c r="H22" s="89"/>
      <c r="I22" s="225"/>
      <c r="J22" s="136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</row>
    <row r="23" spans="1:21" x14ac:dyDescent="0.25">
      <c r="A23" s="90" t="s">
        <v>15</v>
      </c>
      <c r="B23" s="257" t="s">
        <v>16</v>
      </c>
      <c r="C23" s="257"/>
      <c r="D23" s="257"/>
      <c r="E23" s="80"/>
      <c r="F23" s="133"/>
      <c r="G23" s="81"/>
      <c r="H23" s="46"/>
      <c r="I23" s="225"/>
      <c r="J23" s="133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</row>
    <row r="24" spans="1:21" x14ac:dyDescent="0.25">
      <c r="A24" s="38">
        <v>1</v>
      </c>
      <c r="B24" s="42" t="s">
        <v>17</v>
      </c>
      <c r="E24" s="80"/>
      <c r="F24" s="133"/>
      <c r="G24" s="81"/>
      <c r="H24" s="46"/>
      <c r="I24" s="225"/>
      <c r="J24" s="133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</row>
    <row r="25" spans="1:21" x14ac:dyDescent="0.25">
      <c r="A25" s="38"/>
      <c r="B25" s="82" t="s">
        <v>18</v>
      </c>
      <c r="E25" s="83"/>
      <c r="F25" s="134"/>
      <c r="G25" s="81"/>
      <c r="H25" s="46"/>
      <c r="I25" s="225"/>
      <c r="J25" s="134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</row>
    <row r="26" spans="1:21" x14ac:dyDescent="0.25">
      <c r="A26" s="38"/>
      <c r="B26" s="92" t="s">
        <v>19</v>
      </c>
      <c r="E26" s="80"/>
      <c r="F26" s="133"/>
      <c r="G26" s="81"/>
      <c r="H26" s="46"/>
      <c r="I26" s="225"/>
      <c r="J26" s="133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</row>
    <row r="27" spans="1:21" x14ac:dyDescent="0.25">
      <c r="A27" s="38"/>
      <c r="B27" s="92" t="s">
        <v>20</v>
      </c>
      <c r="E27" s="80"/>
      <c r="F27" s="133"/>
      <c r="G27" s="81"/>
      <c r="H27" s="46"/>
      <c r="I27" s="225"/>
      <c r="J27" s="133"/>
      <c r="K27" s="225"/>
      <c r="L27" s="225"/>
      <c r="M27" s="225"/>
      <c r="N27" s="225"/>
      <c r="O27" s="225"/>
      <c r="P27" s="225"/>
      <c r="Q27" s="225"/>
      <c r="R27" s="225"/>
      <c r="S27" s="225"/>
      <c r="T27" s="225"/>
      <c r="U27" s="225"/>
    </row>
    <row r="28" spans="1:21" x14ac:dyDescent="0.25">
      <c r="A28" s="38"/>
      <c r="B28" s="92" t="s">
        <v>21</v>
      </c>
      <c r="E28" s="80"/>
      <c r="F28" s="133"/>
      <c r="G28" s="81"/>
      <c r="H28" s="46"/>
      <c r="I28" s="225"/>
      <c r="J28" s="133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</row>
    <row r="29" spans="1:21" x14ac:dyDescent="0.25">
      <c r="A29" s="38"/>
      <c r="B29" s="92" t="s">
        <v>22</v>
      </c>
      <c r="E29" s="80"/>
      <c r="F29" s="133"/>
      <c r="G29" s="81"/>
      <c r="H29" s="46"/>
      <c r="I29" s="225"/>
      <c r="J29" s="133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</row>
    <row r="30" spans="1:21" x14ac:dyDescent="0.25">
      <c r="A30" s="38"/>
      <c r="B30" s="92" t="s">
        <v>23</v>
      </c>
      <c r="E30" s="80"/>
      <c r="F30" s="133"/>
      <c r="G30" s="81"/>
      <c r="H30" s="46"/>
      <c r="I30" s="225"/>
      <c r="J30" s="133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</row>
    <row r="31" spans="1:21" x14ac:dyDescent="0.25">
      <c r="A31" s="38"/>
      <c r="B31" s="258"/>
      <c r="C31" s="258"/>
      <c r="D31" s="258"/>
      <c r="E31" s="80"/>
      <c r="F31" s="133"/>
      <c r="G31" s="81"/>
      <c r="H31" s="46"/>
      <c r="I31" s="120"/>
      <c r="J31" s="133"/>
      <c r="K31" s="120"/>
      <c r="L31" s="120"/>
      <c r="M31" s="120"/>
      <c r="N31" s="120"/>
      <c r="O31" s="120"/>
      <c r="P31" s="120"/>
      <c r="Q31" s="120"/>
    </row>
    <row r="32" spans="1:21" x14ac:dyDescent="0.25">
      <c r="A32" s="38"/>
      <c r="B32" s="82" t="s">
        <v>24</v>
      </c>
      <c r="E32" s="83">
        <v>6</v>
      </c>
      <c r="F32" s="134">
        <f>'note 5'!E14</f>
        <v>17300000</v>
      </c>
      <c r="G32" s="81">
        <f>'note 5'!H14</f>
        <v>17800000</v>
      </c>
      <c r="H32" s="46">
        <f>'note 5'!H14</f>
        <v>17800000</v>
      </c>
      <c r="I32" s="120"/>
      <c r="J32" s="134">
        <f>+F32</f>
        <v>17300000</v>
      </c>
      <c r="K32" s="120"/>
      <c r="L32" s="120"/>
      <c r="M32" s="120"/>
      <c r="N32" s="120"/>
      <c r="O32" s="120"/>
      <c r="P32" s="120"/>
      <c r="Q32" s="120"/>
    </row>
    <row r="33" spans="1:17" x14ac:dyDescent="0.25">
      <c r="A33" s="38"/>
      <c r="B33" s="82" t="s">
        <v>65</v>
      </c>
      <c r="E33" s="85"/>
      <c r="F33" s="135"/>
      <c r="G33" s="81"/>
      <c r="H33" s="46"/>
      <c r="I33" s="120"/>
      <c r="J33" s="135"/>
      <c r="K33" s="120"/>
      <c r="L33" s="120"/>
      <c r="M33" s="120"/>
      <c r="N33" s="120"/>
      <c r="O33" s="120"/>
      <c r="P33" s="120"/>
      <c r="Q33" s="120"/>
    </row>
    <row r="34" spans="1:17" x14ac:dyDescent="0.25">
      <c r="A34" s="38"/>
      <c r="B34" s="82" t="s">
        <v>25</v>
      </c>
      <c r="E34" s="83"/>
      <c r="F34" s="134"/>
      <c r="G34" s="81"/>
      <c r="H34" s="46"/>
      <c r="I34" s="120"/>
      <c r="J34" s="134"/>
      <c r="K34" s="120"/>
      <c r="L34" s="120"/>
      <c r="M34" s="120"/>
      <c r="N34" s="120"/>
      <c r="O34" s="120"/>
      <c r="P34" s="120"/>
      <c r="Q34" s="120"/>
    </row>
    <row r="35" spans="1:17" x14ac:dyDescent="0.25">
      <c r="A35" s="38"/>
      <c r="B35" s="82" t="s">
        <v>26</v>
      </c>
      <c r="E35" s="83"/>
      <c r="F35" s="134"/>
      <c r="G35" s="81"/>
      <c r="H35" s="46"/>
      <c r="I35" s="120"/>
      <c r="J35" s="134"/>
      <c r="K35" s="120"/>
      <c r="L35" s="120"/>
      <c r="M35" s="120"/>
      <c r="N35" s="120"/>
      <c r="O35" s="120"/>
      <c r="P35" s="120"/>
      <c r="Q35" s="120"/>
    </row>
    <row r="36" spans="1:17" x14ac:dyDescent="0.25">
      <c r="A36" s="36">
        <v>2</v>
      </c>
      <c r="B36" s="42" t="s">
        <v>27</v>
      </c>
      <c r="C36" s="42"/>
      <c r="E36" s="80"/>
      <c r="F36" s="133"/>
      <c r="G36" s="81"/>
      <c r="H36" s="46"/>
      <c r="I36" s="120"/>
      <c r="J36" s="133"/>
      <c r="K36" s="120"/>
      <c r="L36" s="120"/>
      <c r="M36" s="120"/>
      <c r="N36" s="120"/>
      <c r="O36" s="120"/>
      <c r="P36" s="120"/>
      <c r="Q36" s="120"/>
    </row>
    <row r="37" spans="1:17" x14ac:dyDescent="0.25">
      <c r="A37" s="38"/>
      <c r="B37" s="82" t="s">
        <v>28</v>
      </c>
      <c r="E37" s="83"/>
      <c r="F37" s="134"/>
      <c r="G37" s="81"/>
      <c r="H37" s="46"/>
      <c r="I37" s="120"/>
      <c r="J37" s="134"/>
      <c r="K37" s="120"/>
      <c r="L37" s="120"/>
      <c r="M37" s="120"/>
      <c r="N37" s="120"/>
      <c r="O37" s="120"/>
      <c r="P37" s="120"/>
      <c r="Q37" s="120"/>
    </row>
    <row r="38" spans="1:17" x14ac:dyDescent="0.25">
      <c r="A38" s="38"/>
      <c r="B38" s="82" t="s">
        <v>29</v>
      </c>
      <c r="E38" s="83"/>
      <c r="F38" s="134"/>
      <c r="G38" s="81"/>
      <c r="H38" s="46"/>
      <c r="I38" s="120"/>
      <c r="J38" s="134"/>
      <c r="K38" s="120"/>
      <c r="L38" s="120"/>
      <c r="M38" s="120"/>
      <c r="N38" s="120"/>
      <c r="O38" s="120"/>
      <c r="P38" s="120"/>
      <c r="Q38" s="120"/>
    </row>
    <row r="39" spans="1:17" x14ac:dyDescent="0.25">
      <c r="A39" s="38"/>
      <c r="B39" s="82" t="s">
        <v>30</v>
      </c>
      <c r="E39" s="83"/>
      <c r="F39" s="134"/>
      <c r="G39" s="81">
        <v>0</v>
      </c>
      <c r="H39" s="46"/>
      <c r="I39" s="120"/>
      <c r="J39" s="134"/>
      <c r="K39" s="120"/>
      <c r="L39" s="120"/>
      <c r="M39" s="120"/>
      <c r="N39" s="120"/>
      <c r="O39" s="120"/>
      <c r="P39" s="120"/>
      <c r="Q39" s="120"/>
    </row>
    <row r="40" spans="1:17" x14ac:dyDescent="0.25">
      <c r="A40" s="38"/>
      <c r="B40" s="82" t="s">
        <v>61</v>
      </c>
      <c r="E40" s="83"/>
      <c r="F40" s="134"/>
      <c r="G40" s="81"/>
      <c r="H40" s="46"/>
      <c r="I40" s="120"/>
      <c r="J40" s="134"/>
      <c r="K40" s="120"/>
      <c r="L40" s="120"/>
      <c r="M40" s="120"/>
      <c r="N40" s="120"/>
      <c r="O40" s="120"/>
      <c r="P40" s="120"/>
      <c r="Q40" s="120"/>
    </row>
    <row r="41" spans="1:17" x14ac:dyDescent="0.25">
      <c r="A41" s="38"/>
      <c r="B41" s="82" t="s">
        <v>31</v>
      </c>
      <c r="E41" s="83"/>
      <c r="F41" s="134"/>
      <c r="G41" s="81"/>
      <c r="H41" s="46"/>
      <c r="I41" s="120"/>
      <c r="J41" s="134"/>
      <c r="K41" s="120"/>
      <c r="L41" s="120"/>
      <c r="M41" s="120"/>
      <c r="N41" s="120"/>
      <c r="O41" s="120"/>
      <c r="P41" s="120"/>
      <c r="Q41" s="120"/>
    </row>
    <row r="42" spans="1:17" ht="18" customHeight="1" x14ac:dyDescent="0.25">
      <c r="A42" s="38"/>
      <c r="B42" s="82" t="s">
        <v>32</v>
      </c>
      <c r="E42" s="83">
        <v>7</v>
      </c>
      <c r="F42" s="134">
        <f>'NOTES ALL'!C30</f>
        <v>500000</v>
      </c>
      <c r="G42" s="81"/>
      <c r="H42" s="46" t="e">
        <f>'NOTES ALL'!#REF!</f>
        <v>#REF!</v>
      </c>
      <c r="I42" s="120"/>
      <c r="J42" s="134">
        <f>+F42</f>
        <v>500000</v>
      </c>
      <c r="K42" s="120"/>
      <c r="L42" s="120"/>
      <c r="M42" s="120"/>
      <c r="N42" s="120"/>
      <c r="O42" s="120"/>
      <c r="P42" s="120"/>
      <c r="Q42" s="120"/>
    </row>
    <row r="43" spans="1:17" ht="23.25" customHeight="1" x14ac:dyDescent="0.2">
      <c r="A43" s="39"/>
      <c r="B43" s="251" t="s">
        <v>14</v>
      </c>
      <c r="C43" s="251"/>
      <c r="D43" s="251"/>
      <c r="E43" s="187"/>
      <c r="F43" s="188">
        <f>SUM(F24:F42)</f>
        <v>17800000</v>
      </c>
      <c r="G43" s="188">
        <f>SUM(G24:G42)</f>
        <v>17800000</v>
      </c>
      <c r="H43" s="51" t="e">
        <f>SUM(H24:H42)</f>
        <v>#REF!</v>
      </c>
      <c r="I43" s="120"/>
      <c r="J43" s="188">
        <f>SUM(J24:J42)</f>
        <v>17800000</v>
      </c>
      <c r="K43" s="120"/>
      <c r="L43" s="120"/>
      <c r="M43" s="120"/>
      <c r="N43" s="120"/>
      <c r="O43" s="120"/>
      <c r="P43" s="120"/>
      <c r="Q43" s="120"/>
    </row>
    <row r="44" spans="1:17" ht="12.75" customHeight="1" x14ac:dyDescent="0.25">
      <c r="A44" s="240"/>
      <c r="B44" s="255" t="s">
        <v>99</v>
      </c>
      <c r="C44" s="255"/>
      <c r="D44" s="255"/>
      <c r="E44" s="228">
        <v>1</v>
      </c>
      <c r="F44" s="137">
        <f>+F21-F43</f>
        <v>0.26999999955296516</v>
      </c>
      <c r="G44" s="88" t="s">
        <v>36</v>
      </c>
      <c r="H44" s="89"/>
      <c r="I44" s="120"/>
      <c r="J44" s="120"/>
      <c r="K44" s="249"/>
      <c r="L44" s="249"/>
      <c r="M44" s="249"/>
      <c r="N44" s="121"/>
      <c r="O44" s="122"/>
      <c r="P44" s="120"/>
      <c r="Q44" s="120"/>
    </row>
    <row r="45" spans="1:17" x14ac:dyDescent="0.25">
      <c r="A45" s="237"/>
      <c r="B45" s="64"/>
      <c r="C45" s="64"/>
      <c r="D45" s="64"/>
      <c r="E45" s="194"/>
      <c r="F45" s="66"/>
      <c r="G45" s="134"/>
      <c r="H45" s="64"/>
      <c r="I45" s="120"/>
      <c r="J45" s="123"/>
      <c r="K45" s="123"/>
      <c r="L45" s="123"/>
      <c r="M45" s="123"/>
      <c r="N45" s="124"/>
      <c r="O45" s="125"/>
      <c r="P45" s="123"/>
      <c r="Q45" s="120"/>
    </row>
    <row r="46" spans="1:17" x14ac:dyDescent="0.25">
      <c r="A46" s="233"/>
      <c r="B46" s="64"/>
      <c r="C46" s="64"/>
      <c r="D46" s="64"/>
      <c r="G46" s="81"/>
      <c r="H46" s="65"/>
      <c r="J46" s="67"/>
      <c r="K46" s="64"/>
      <c r="L46" s="64"/>
      <c r="M46" s="64"/>
      <c r="N46" s="68"/>
      <c r="O46" s="42"/>
      <c r="P46" s="65"/>
    </row>
    <row r="47" spans="1:17" ht="15" x14ac:dyDescent="0.25">
      <c r="A47" s="110" t="s">
        <v>33</v>
      </c>
      <c r="B47" s="198"/>
      <c r="C47" s="198"/>
      <c r="D47" s="64"/>
      <c r="G47" s="81"/>
      <c r="H47" s="64"/>
      <c r="J47" s="67"/>
      <c r="K47" s="64"/>
      <c r="L47" s="64"/>
      <c r="M47" s="64"/>
      <c r="N47" s="64"/>
      <c r="O47" s="68"/>
      <c r="P47" s="64"/>
    </row>
    <row r="48" spans="1:17" ht="15" x14ac:dyDescent="0.25">
      <c r="A48" s="199" t="s">
        <v>171</v>
      </c>
      <c r="B48" s="198"/>
      <c r="C48" s="198"/>
      <c r="D48" s="64"/>
      <c r="E48" s="68" t="s">
        <v>34</v>
      </c>
      <c r="F48" s="235"/>
      <c r="G48" s="81"/>
      <c r="H48" s="64"/>
      <c r="J48" s="42"/>
      <c r="K48" s="64"/>
      <c r="L48" s="64"/>
      <c r="M48" s="64"/>
      <c r="N48" s="64"/>
      <c r="O48" s="66"/>
      <c r="P48" s="64"/>
    </row>
    <row r="49" spans="1:16" ht="15" x14ac:dyDescent="0.25">
      <c r="A49" s="199" t="s">
        <v>35</v>
      </c>
      <c r="B49" s="198"/>
      <c r="C49" s="198"/>
      <c r="D49" s="64"/>
      <c r="E49" s="68"/>
      <c r="F49" s="68"/>
      <c r="G49" s="81"/>
      <c r="H49" s="64"/>
      <c r="J49" s="64"/>
      <c r="K49" s="64"/>
      <c r="L49" s="64"/>
      <c r="M49" s="64"/>
      <c r="N49" s="64"/>
      <c r="O49" s="66"/>
      <c r="P49" s="64"/>
    </row>
    <row r="50" spans="1:16" ht="15" x14ac:dyDescent="0.25">
      <c r="A50" s="200" t="s">
        <v>172</v>
      </c>
      <c r="B50" s="198"/>
      <c r="C50" s="198"/>
      <c r="D50" s="64"/>
      <c r="E50" s="64"/>
      <c r="F50" s="67"/>
      <c r="G50" s="235"/>
      <c r="H50" s="65"/>
      <c r="M50" s="64"/>
      <c r="N50" s="64"/>
      <c r="O50" s="67"/>
      <c r="P50" s="64"/>
    </row>
    <row r="51" spans="1:16" x14ac:dyDescent="0.25">
      <c r="A51" s="233"/>
      <c r="B51" s="64"/>
      <c r="C51" s="64"/>
      <c r="D51" s="64"/>
      <c r="E51" s="64"/>
      <c r="F51" s="67"/>
      <c r="G51" s="134"/>
      <c r="H51" s="91" t="s">
        <v>81</v>
      </c>
      <c r="J51" s="67"/>
      <c r="K51" s="64"/>
      <c r="L51" s="64"/>
      <c r="M51" s="64"/>
      <c r="N51" s="68"/>
      <c r="O51" s="42"/>
      <c r="P51" s="70"/>
    </row>
    <row r="52" spans="1:16" x14ac:dyDescent="0.25">
      <c r="A52" s="254"/>
      <c r="B52" s="250"/>
      <c r="C52" s="250"/>
      <c r="D52" s="64"/>
      <c r="E52" s="64"/>
      <c r="F52" s="67"/>
      <c r="G52" s="134"/>
      <c r="H52" s="42" t="s">
        <v>73</v>
      </c>
      <c r="J52" s="250"/>
      <c r="K52" s="250"/>
      <c r="L52" s="250"/>
      <c r="M52" s="64"/>
      <c r="N52" s="68"/>
      <c r="O52" s="42"/>
      <c r="P52" s="42"/>
    </row>
    <row r="53" spans="1:16" x14ac:dyDescent="0.25">
      <c r="A53" s="110" t="s">
        <v>35</v>
      </c>
      <c r="B53" s="247"/>
      <c r="E53" s="68" t="s">
        <v>114</v>
      </c>
      <c r="F53" s="66"/>
      <c r="G53" s="235" t="s">
        <v>190</v>
      </c>
      <c r="J53" s="67"/>
      <c r="O53" s="42"/>
    </row>
    <row r="54" spans="1:16" x14ac:dyDescent="0.25">
      <c r="A54" s="237" t="s">
        <v>72</v>
      </c>
      <c r="B54" s="64"/>
      <c r="C54" s="247"/>
      <c r="D54" s="64"/>
      <c r="E54" s="68" t="s">
        <v>73</v>
      </c>
      <c r="F54" s="68"/>
      <c r="G54" s="68" t="s">
        <v>73</v>
      </c>
      <c r="H54" s="42"/>
      <c r="J54" s="75"/>
      <c r="K54" s="75"/>
      <c r="L54" s="75"/>
      <c r="M54" s="64"/>
      <c r="N54" s="68"/>
      <c r="O54" s="42"/>
      <c r="P54" s="42"/>
    </row>
    <row r="55" spans="1:16" x14ac:dyDescent="0.25">
      <c r="A55" s="238" t="s">
        <v>189</v>
      </c>
      <c r="B55" s="239"/>
      <c r="C55" s="64"/>
      <c r="D55" s="64"/>
      <c r="E55" s="68"/>
      <c r="F55" s="68"/>
      <c r="G55" s="235"/>
      <c r="H55" s="64"/>
      <c r="J55" s="71"/>
      <c r="K55" s="64"/>
      <c r="L55" s="64"/>
      <c r="M55" s="64"/>
      <c r="N55" s="66"/>
      <c r="O55" s="42"/>
      <c r="P55" s="64"/>
    </row>
    <row r="56" spans="1:16" x14ac:dyDescent="0.25">
      <c r="A56" s="237"/>
      <c r="B56" s="64"/>
      <c r="C56" s="64"/>
      <c r="D56" s="64"/>
      <c r="G56" s="81"/>
      <c r="H56" s="71"/>
      <c r="J56" s="64"/>
      <c r="K56" s="64"/>
      <c r="L56" s="64"/>
      <c r="M56" s="64"/>
      <c r="N56" s="71"/>
      <c r="O56" s="42"/>
      <c r="P56" s="71"/>
    </row>
    <row r="57" spans="1:16" x14ac:dyDescent="0.25">
      <c r="A57" s="238"/>
      <c r="B57" s="239"/>
      <c r="C57" s="239"/>
      <c r="D57" s="239"/>
      <c r="E57" s="241"/>
      <c r="F57" s="242"/>
      <c r="G57" s="243"/>
      <c r="H57" s="71"/>
      <c r="J57" s="64"/>
      <c r="K57" s="64"/>
      <c r="L57" s="64"/>
      <c r="M57" s="64"/>
      <c r="N57" s="71"/>
      <c r="O57" s="42"/>
      <c r="P57" s="71"/>
    </row>
    <row r="58" spans="1:16" ht="15" x14ac:dyDescent="0.25">
      <c r="E58" s="198"/>
    </row>
    <row r="59" spans="1:16" ht="15" x14ac:dyDescent="0.25">
      <c r="E59" s="198"/>
    </row>
    <row r="60" spans="1:16" ht="15" x14ac:dyDescent="0.25">
      <c r="E60" s="198"/>
    </row>
  </sheetData>
  <mergeCells count="10">
    <mergeCell ref="K44:M44"/>
    <mergeCell ref="J52:L52"/>
    <mergeCell ref="B43:D43"/>
    <mergeCell ref="A4:D4"/>
    <mergeCell ref="A52:C52"/>
    <mergeCell ref="B44:D44"/>
    <mergeCell ref="B21:D21"/>
    <mergeCell ref="B22:D22"/>
    <mergeCell ref="B23:D23"/>
    <mergeCell ref="B31:D31"/>
  </mergeCells>
  <pageMargins left="0.23" right="0.17" top="0.17" bottom="0.17" header="0.5" footer="0.17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5"/>
  <sheetViews>
    <sheetView topLeftCell="A16" workbookViewId="0">
      <selection sqref="A1:F35"/>
    </sheetView>
  </sheetViews>
  <sheetFormatPr defaultRowHeight="15" x14ac:dyDescent="0.25"/>
  <cols>
    <col min="1" max="1" width="6" customWidth="1"/>
    <col min="4" max="4" width="19" customWidth="1"/>
    <col min="5" max="5" width="14.85546875" customWidth="1"/>
    <col min="6" max="6" width="17" customWidth="1"/>
  </cols>
  <sheetData>
    <row r="1" spans="1:9" x14ac:dyDescent="0.25">
      <c r="A1" s="40" t="s">
        <v>115</v>
      </c>
      <c r="B1" s="202"/>
      <c r="C1" s="202"/>
      <c r="D1" s="202"/>
      <c r="E1" s="202"/>
      <c r="F1" s="155"/>
    </row>
    <row r="2" spans="1:9" x14ac:dyDescent="0.25">
      <c r="A2" s="202"/>
      <c r="B2" s="202"/>
      <c r="C2" s="202"/>
      <c r="D2" s="202"/>
      <c r="E2" s="202"/>
      <c r="F2" s="155"/>
    </row>
    <row r="3" spans="1:9" x14ac:dyDescent="0.25">
      <c r="A3" s="155" t="s">
        <v>162</v>
      </c>
      <c r="B3" s="202"/>
      <c r="C3" s="202"/>
      <c r="D3" s="202"/>
      <c r="E3" s="202"/>
      <c r="F3" s="155"/>
    </row>
    <row r="4" spans="1:9" x14ac:dyDescent="0.25">
      <c r="A4" s="262"/>
      <c r="B4" s="263"/>
      <c r="C4" s="263"/>
      <c r="D4" s="263"/>
      <c r="E4" s="203"/>
      <c r="F4" s="77" t="s">
        <v>174</v>
      </c>
    </row>
    <row r="5" spans="1:9" x14ac:dyDescent="0.25">
      <c r="A5" s="204"/>
      <c r="B5" s="155" t="s">
        <v>0</v>
      </c>
      <c r="C5" s="205"/>
      <c r="D5" s="202"/>
      <c r="E5" s="206"/>
      <c r="F5" s="207"/>
    </row>
    <row r="6" spans="1:9" x14ac:dyDescent="0.25">
      <c r="A6" s="208">
        <v>1</v>
      </c>
      <c r="B6" s="155" t="s">
        <v>1</v>
      </c>
      <c r="C6" s="155"/>
      <c r="D6" s="202"/>
      <c r="E6" s="206"/>
      <c r="F6" s="207"/>
    </row>
    <row r="7" spans="1:9" x14ac:dyDescent="0.25">
      <c r="A7" s="209"/>
      <c r="B7" s="210" t="s">
        <v>2</v>
      </c>
      <c r="C7" s="202"/>
      <c r="D7" s="202"/>
      <c r="E7" s="211"/>
      <c r="F7" s="212">
        <f>note2!C16</f>
        <v>932500</v>
      </c>
    </row>
    <row r="8" spans="1:9" x14ac:dyDescent="0.25">
      <c r="A8" s="209"/>
      <c r="B8" s="210" t="s">
        <v>175</v>
      </c>
      <c r="C8" s="202"/>
      <c r="D8" s="202"/>
      <c r="E8" s="211"/>
      <c r="F8" s="212"/>
    </row>
    <row r="9" spans="1:9" x14ac:dyDescent="0.25">
      <c r="A9" s="209"/>
      <c r="B9" s="210" t="s">
        <v>3</v>
      </c>
      <c r="C9" s="202"/>
      <c r="D9" s="202"/>
      <c r="E9" s="211"/>
      <c r="F9" s="212">
        <f>'NOTES ALL'!C13</f>
        <v>16811129</v>
      </c>
    </row>
    <row r="10" spans="1:9" x14ac:dyDescent="0.25">
      <c r="A10" s="208">
        <v>3</v>
      </c>
      <c r="B10" s="155" t="s">
        <v>6</v>
      </c>
      <c r="C10" s="155"/>
      <c r="D10" s="202"/>
      <c r="E10" s="206"/>
      <c r="F10" s="207"/>
    </row>
    <row r="11" spans="1:9" x14ac:dyDescent="0.25">
      <c r="A11" s="208">
        <v>4</v>
      </c>
      <c r="B11" s="155" t="s">
        <v>9</v>
      </c>
      <c r="C11" s="155"/>
      <c r="D11" s="202"/>
      <c r="E11" s="206"/>
      <c r="F11" s="207"/>
    </row>
    <row r="12" spans="1:9" x14ac:dyDescent="0.25">
      <c r="A12" s="209"/>
      <c r="B12" s="210" t="s">
        <v>11</v>
      </c>
      <c r="C12" s="202"/>
      <c r="D12" s="202"/>
      <c r="E12" s="213"/>
      <c r="F12" s="200"/>
    </row>
    <row r="13" spans="1:9" x14ac:dyDescent="0.25">
      <c r="A13" s="209"/>
      <c r="B13" s="210" t="s">
        <v>12</v>
      </c>
      <c r="C13" s="202"/>
      <c r="D13" s="202"/>
      <c r="E13" s="211"/>
      <c r="F13" s="212">
        <f>'NOTES ALL'!C19</f>
        <v>56371.27</v>
      </c>
    </row>
    <row r="14" spans="1:9" x14ac:dyDescent="0.25">
      <c r="A14" s="209"/>
      <c r="B14" s="210"/>
      <c r="C14" s="202" t="s">
        <v>177</v>
      </c>
      <c r="D14" s="202"/>
      <c r="E14" s="211">
        <v>51141</v>
      </c>
      <c r="F14" s="212"/>
      <c r="I14" s="224"/>
    </row>
    <row r="15" spans="1:9" x14ac:dyDescent="0.25">
      <c r="A15" s="209"/>
      <c r="B15" s="210"/>
      <c r="C15" s="202" t="s">
        <v>178</v>
      </c>
      <c r="D15" s="202"/>
      <c r="E15" s="211">
        <v>50</v>
      </c>
      <c r="F15" s="212"/>
    </row>
    <row r="16" spans="1:9" x14ac:dyDescent="0.25">
      <c r="A16" s="209"/>
      <c r="B16" s="210"/>
      <c r="C16" s="202" t="s">
        <v>179</v>
      </c>
      <c r="D16" s="202"/>
      <c r="E16" s="211">
        <v>9069</v>
      </c>
      <c r="F16" s="212"/>
    </row>
    <row r="17" spans="1:6" x14ac:dyDescent="0.25">
      <c r="A17" s="209"/>
      <c r="B17" s="210" t="s">
        <v>13</v>
      </c>
      <c r="C17" s="202"/>
      <c r="D17" s="202"/>
      <c r="E17" s="211"/>
      <c r="F17" s="212">
        <f>'NOTES ALL'!C24</f>
        <v>0</v>
      </c>
    </row>
    <row r="18" spans="1:6" x14ac:dyDescent="0.25">
      <c r="A18" s="209"/>
      <c r="B18" s="210"/>
      <c r="C18" s="202" t="s">
        <v>182</v>
      </c>
      <c r="D18" s="202"/>
      <c r="E18" s="211">
        <v>2500</v>
      </c>
      <c r="F18" s="212"/>
    </row>
    <row r="19" spans="1:6" x14ac:dyDescent="0.25">
      <c r="A19" s="214"/>
      <c r="B19" s="260" t="s">
        <v>14</v>
      </c>
      <c r="C19" s="260"/>
      <c r="D19" s="260"/>
      <c r="E19" s="215"/>
      <c r="F19" s="216">
        <f>SUM(F6:F17)</f>
        <v>17800000.27</v>
      </c>
    </row>
    <row r="20" spans="1:6" x14ac:dyDescent="0.25">
      <c r="A20" s="217"/>
      <c r="B20" s="264"/>
      <c r="C20" s="264"/>
      <c r="D20" s="264"/>
      <c r="E20" s="218"/>
      <c r="F20" s="219"/>
    </row>
    <row r="21" spans="1:6" x14ac:dyDescent="0.25">
      <c r="A21" s="220" t="s">
        <v>15</v>
      </c>
      <c r="B21" s="265" t="s">
        <v>16</v>
      </c>
      <c r="C21" s="265"/>
      <c r="D21" s="265"/>
      <c r="E21" s="206"/>
      <c r="F21" s="207"/>
    </row>
    <row r="22" spans="1:6" x14ac:dyDescent="0.25">
      <c r="A22" s="209">
        <v>1</v>
      </c>
      <c r="B22" s="155" t="s">
        <v>17</v>
      </c>
      <c r="C22" s="202"/>
      <c r="D22" s="202"/>
      <c r="E22" s="206"/>
      <c r="F22" s="207"/>
    </row>
    <row r="23" spans="1:6" x14ac:dyDescent="0.25">
      <c r="A23" s="209"/>
      <c r="B23" s="210" t="s">
        <v>18</v>
      </c>
      <c r="C23" s="202"/>
      <c r="D23" s="202"/>
      <c r="E23" s="211"/>
      <c r="F23" s="212"/>
    </row>
    <row r="24" spans="1:6" x14ac:dyDescent="0.25">
      <c r="A24" s="209"/>
      <c r="B24" s="221" t="s">
        <v>19</v>
      </c>
      <c r="C24" s="202"/>
      <c r="D24" s="202"/>
      <c r="E24" s="206"/>
      <c r="F24" s="207"/>
    </row>
    <row r="25" spans="1:6" x14ac:dyDescent="0.25">
      <c r="A25" s="209"/>
      <c r="B25" s="266"/>
      <c r="C25" s="266"/>
      <c r="D25" s="266"/>
      <c r="E25" s="206"/>
      <c r="F25" s="207"/>
    </row>
    <row r="26" spans="1:6" x14ac:dyDescent="0.25">
      <c r="A26" s="209"/>
      <c r="B26" s="210" t="s">
        <v>24</v>
      </c>
      <c r="C26" s="202"/>
      <c r="D26" s="202"/>
      <c r="E26" s="211"/>
      <c r="F26" s="212">
        <f>'note 5'!E14</f>
        <v>17300000</v>
      </c>
    </row>
    <row r="27" spans="1:6" x14ac:dyDescent="0.25">
      <c r="A27" s="209"/>
      <c r="B27" s="210"/>
      <c r="C27" s="202" t="s">
        <v>176</v>
      </c>
      <c r="D27" s="202"/>
      <c r="E27" s="211">
        <v>17300000</v>
      </c>
      <c r="F27" s="212"/>
    </row>
    <row r="28" spans="1:6" x14ac:dyDescent="0.25">
      <c r="A28" s="209"/>
      <c r="B28" s="210" t="s">
        <v>65</v>
      </c>
      <c r="C28" s="202"/>
      <c r="D28" s="202"/>
      <c r="E28" s="222"/>
      <c r="F28" s="223"/>
    </row>
    <row r="29" spans="1:6" x14ac:dyDescent="0.25">
      <c r="A29" s="208">
        <v>2</v>
      </c>
      <c r="B29" s="155" t="s">
        <v>27</v>
      </c>
      <c r="C29" s="155"/>
      <c r="D29" s="202"/>
      <c r="E29" s="206"/>
      <c r="F29" s="207"/>
    </row>
    <row r="30" spans="1:6" x14ac:dyDescent="0.25">
      <c r="A30" s="209"/>
      <c r="B30" s="210" t="s">
        <v>61</v>
      </c>
      <c r="C30" s="202"/>
      <c r="D30" s="202"/>
      <c r="E30" s="211"/>
      <c r="F30" s="212"/>
    </row>
    <row r="31" spans="1:6" x14ac:dyDescent="0.25">
      <c r="A31" s="209"/>
      <c r="B31" s="210" t="s">
        <v>31</v>
      </c>
      <c r="C31" s="202"/>
      <c r="D31" s="202"/>
      <c r="E31" s="211"/>
      <c r="F31" s="212"/>
    </row>
    <row r="32" spans="1:6" x14ac:dyDescent="0.25">
      <c r="A32" s="209"/>
      <c r="B32" s="210" t="s">
        <v>32</v>
      </c>
      <c r="C32" s="202"/>
      <c r="D32" s="202"/>
      <c r="E32" s="211"/>
      <c r="F32" s="212">
        <f>'NOTES ALL'!C30</f>
        <v>500000</v>
      </c>
    </row>
    <row r="33" spans="1:6" x14ac:dyDescent="0.25">
      <c r="A33" s="209"/>
      <c r="B33" s="210"/>
      <c r="C33" s="202" t="s">
        <v>180</v>
      </c>
      <c r="D33" s="202"/>
      <c r="E33" s="211">
        <v>499500</v>
      </c>
      <c r="F33" s="212"/>
    </row>
    <row r="34" spans="1:6" x14ac:dyDescent="0.25">
      <c r="A34" s="209"/>
      <c r="B34" s="210"/>
      <c r="C34" s="202" t="s">
        <v>181</v>
      </c>
      <c r="D34" s="202"/>
      <c r="E34" s="211">
        <v>500</v>
      </c>
      <c r="F34" s="212"/>
    </row>
    <row r="35" spans="1:6" x14ac:dyDescent="0.25">
      <c r="A35" s="214"/>
      <c r="B35" s="259" t="s">
        <v>14</v>
      </c>
      <c r="C35" s="260"/>
      <c r="D35" s="261"/>
      <c r="E35" s="215"/>
      <c r="F35" s="216">
        <f>SUM(F22:F32)</f>
        <v>17800000</v>
      </c>
    </row>
  </sheetData>
  <mergeCells count="6">
    <mergeCell ref="B35:D35"/>
    <mergeCell ref="A4:D4"/>
    <mergeCell ref="B19:D19"/>
    <mergeCell ref="B20:D20"/>
    <mergeCell ref="B21:D21"/>
    <mergeCell ref="B25:D2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I47"/>
  <sheetViews>
    <sheetView zoomScaleSheetLayoutView="100" workbookViewId="0">
      <selection activeCell="D20" sqref="D20"/>
    </sheetView>
  </sheetViews>
  <sheetFormatPr defaultColWidth="9.140625" defaultRowHeight="12.75" x14ac:dyDescent="0.25"/>
  <cols>
    <col min="1" max="1" width="3.7109375" style="72" customWidth="1"/>
    <col min="2" max="2" width="44.5703125" style="69" customWidth="1"/>
    <col min="3" max="3" width="8" style="69" customWidth="1"/>
    <col min="4" max="4" width="17.85546875" style="42" customWidth="1"/>
    <col min="5" max="5" width="18.7109375" style="42" customWidth="1"/>
    <col min="6" max="6" width="18.28515625" style="69" hidden="1" customWidth="1"/>
    <col min="7" max="7" width="9.140625" style="69"/>
    <col min="8" max="8" width="20.85546875" style="69" customWidth="1"/>
    <col min="9" max="16384" width="9.140625" style="69"/>
  </cols>
  <sheetData>
    <row r="1" spans="1:8" ht="18.75" x14ac:dyDescent="0.25">
      <c r="A1" s="93" t="str">
        <f>+'Balance Sheet'!A1</f>
        <v>Varuna Drinking Water Solutions Ltd</v>
      </c>
      <c r="B1" s="42"/>
      <c r="C1" s="42"/>
    </row>
    <row r="2" spans="1:8" ht="15" customHeight="1" x14ac:dyDescent="0.25">
      <c r="A2" s="42"/>
      <c r="B2" s="42"/>
      <c r="C2" s="42"/>
    </row>
    <row r="3" spans="1:8" x14ac:dyDescent="0.25">
      <c r="A3" s="42" t="s">
        <v>188</v>
      </c>
      <c r="B3" s="42"/>
      <c r="C3" s="42"/>
    </row>
    <row r="4" spans="1:8" ht="24" customHeight="1" x14ac:dyDescent="0.25">
      <c r="A4" s="267"/>
      <c r="B4" s="268"/>
      <c r="C4" s="94" t="s">
        <v>76</v>
      </c>
      <c r="D4" s="77" t="s">
        <v>185</v>
      </c>
      <c r="E4" s="77" t="s">
        <v>163</v>
      </c>
      <c r="F4" s="126" t="s">
        <v>157</v>
      </c>
      <c r="H4" s="77" t="s">
        <v>185</v>
      </c>
    </row>
    <row r="5" spans="1:8" x14ac:dyDescent="0.25">
      <c r="A5" s="95"/>
      <c r="B5" s="42"/>
      <c r="C5" s="38"/>
      <c r="D5" s="81"/>
      <c r="E5" s="81"/>
      <c r="F5" s="46"/>
      <c r="H5" s="81"/>
    </row>
    <row r="6" spans="1:8" x14ac:dyDescent="0.25">
      <c r="A6" s="90">
        <v>1</v>
      </c>
      <c r="B6" s="69" t="s">
        <v>66</v>
      </c>
      <c r="C6" s="96"/>
      <c r="D6" s="148"/>
      <c r="E6" s="36">
        <v>0</v>
      </c>
      <c r="F6" s="46">
        <v>0</v>
      </c>
      <c r="H6" s="148"/>
    </row>
    <row r="7" spans="1:8" x14ac:dyDescent="0.25">
      <c r="A7" s="90"/>
      <c r="B7" s="69" t="s">
        <v>38</v>
      </c>
      <c r="C7" s="96"/>
      <c r="D7" s="148"/>
      <c r="E7" s="36"/>
      <c r="F7" s="46"/>
      <c r="H7" s="148"/>
    </row>
    <row r="8" spans="1:8" x14ac:dyDescent="0.25">
      <c r="A8" s="90"/>
      <c r="B8" s="69" t="s">
        <v>67</v>
      </c>
      <c r="C8" s="96"/>
      <c r="D8" s="111"/>
      <c r="E8" s="81">
        <f>E7+E6</f>
        <v>0</v>
      </c>
      <c r="F8" s="46">
        <f>F7+F6</f>
        <v>0</v>
      </c>
      <c r="H8" s="111"/>
    </row>
    <row r="9" spans="1:8" x14ac:dyDescent="0.25">
      <c r="A9" s="90">
        <v>2</v>
      </c>
      <c r="B9" s="69" t="s">
        <v>39</v>
      </c>
      <c r="C9" s="96"/>
      <c r="D9" s="148">
        <v>14069</v>
      </c>
      <c r="E9" s="36">
        <v>0</v>
      </c>
      <c r="F9" s="46">
        <v>0</v>
      </c>
      <c r="H9" s="148"/>
    </row>
    <row r="10" spans="1:8" x14ac:dyDescent="0.25">
      <c r="A10" s="90">
        <v>3</v>
      </c>
      <c r="B10" s="97" t="s">
        <v>40</v>
      </c>
      <c r="C10" s="96"/>
      <c r="D10" s="111">
        <f>D9</f>
        <v>14069</v>
      </c>
      <c r="E10" s="81">
        <f>E9+E8</f>
        <v>0</v>
      </c>
      <c r="F10" s="46">
        <f>F9+F8</f>
        <v>0</v>
      </c>
      <c r="H10" s="111"/>
    </row>
    <row r="11" spans="1:8" x14ac:dyDescent="0.25">
      <c r="A11" s="90">
        <v>4</v>
      </c>
      <c r="B11" s="69" t="s">
        <v>41</v>
      </c>
      <c r="C11" s="96"/>
      <c r="D11" s="148"/>
      <c r="E11" s="36"/>
      <c r="F11" s="46"/>
      <c r="H11" s="148"/>
    </row>
    <row r="12" spans="1:8" x14ac:dyDescent="0.25">
      <c r="A12" s="90"/>
      <c r="B12" s="82" t="s">
        <v>42</v>
      </c>
      <c r="C12" s="96"/>
      <c r="D12" s="148"/>
      <c r="E12" s="36"/>
      <c r="F12" s="46"/>
      <c r="H12" s="148"/>
    </row>
    <row r="13" spans="1:8" x14ac:dyDescent="0.25">
      <c r="A13" s="90"/>
      <c r="B13" s="82" t="s">
        <v>43</v>
      </c>
      <c r="C13" s="96"/>
      <c r="D13" s="148"/>
      <c r="E13" s="36"/>
      <c r="F13" s="46"/>
      <c r="H13" s="148"/>
    </row>
    <row r="14" spans="1:8" ht="25.5" x14ac:dyDescent="0.25">
      <c r="A14" s="90"/>
      <c r="B14" s="98" t="s">
        <v>44</v>
      </c>
      <c r="C14" s="96"/>
      <c r="D14" s="148"/>
      <c r="E14" s="36"/>
      <c r="F14" s="46"/>
      <c r="H14" s="148"/>
    </row>
    <row r="15" spans="1:8" x14ac:dyDescent="0.25">
      <c r="A15" s="90"/>
      <c r="B15" s="82" t="s">
        <v>45</v>
      </c>
      <c r="C15" s="96" t="s">
        <v>36</v>
      </c>
      <c r="D15" s="148"/>
      <c r="E15" s="36"/>
      <c r="F15" s="46"/>
      <c r="H15" s="148"/>
    </row>
    <row r="16" spans="1:8" x14ac:dyDescent="0.25">
      <c r="A16" s="90"/>
      <c r="B16" s="82" t="s">
        <v>46</v>
      </c>
      <c r="C16" s="96"/>
      <c r="D16" s="148"/>
      <c r="E16" s="36"/>
      <c r="F16" s="46"/>
      <c r="H16" s="148"/>
    </row>
    <row r="17" spans="1:9" x14ac:dyDescent="0.25">
      <c r="A17" s="90"/>
      <c r="B17" s="82" t="s">
        <v>47</v>
      </c>
      <c r="C17" s="96"/>
      <c r="D17" s="148"/>
      <c r="E17" s="36"/>
      <c r="F17" s="46"/>
      <c r="H17" s="148"/>
    </row>
    <row r="18" spans="1:9" x14ac:dyDescent="0.25">
      <c r="A18" s="90"/>
      <c r="B18" s="82" t="s">
        <v>48</v>
      </c>
      <c r="C18" s="96">
        <v>8</v>
      </c>
      <c r="D18" s="148">
        <f>'NOTES ALL'!C38</f>
        <v>5180</v>
      </c>
      <c r="E18" s="36">
        <f>'NOTES ALL'!D38</f>
        <v>2580</v>
      </c>
      <c r="F18" s="46">
        <f>'NOTES ALL'!E32</f>
        <v>8979</v>
      </c>
      <c r="H18" s="148">
        <f>'NOTES ALL'!G38</f>
        <v>0</v>
      </c>
    </row>
    <row r="19" spans="1:9" x14ac:dyDescent="0.25">
      <c r="A19" s="90"/>
      <c r="B19" s="97" t="s">
        <v>49</v>
      </c>
      <c r="C19" s="96"/>
      <c r="D19" s="81">
        <f>D18</f>
        <v>5180</v>
      </c>
      <c r="E19" s="81">
        <f>SUM(E5:E18)</f>
        <v>2580</v>
      </c>
      <c r="F19" s="46">
        <f>SUM(F5:F18)</f>
        <v>8979</v>
      </c>
      <c r="H19" s="81">
        <f>SUM(H5:H18)</f>
        <v>0</v>
      </c>
    </row>
    <row r="20" spans="1:9" x14ac:dyDescent="0.25">
      <c r="A20" s="90"/>
      <c r="C20" s="96"/>
      <c r="D20" s="81"/>
      <c r="E20" s="81"/>
      <c r="F20" s="46"/>
      <c r="H20" s="81"/>
    </row>
    <row r="21" spans="1:9" ht="26.25" customHeight="1" x14ac:dyDescent="0.25">
      <c r="A21" s="90">
        <v>5</v>
      </c>
      <c r="B21" s="99" t="s">
        <v>62</v>
      </c>
      <c r="C21" s="96"/>
      <c r="D21" s="81">
        <f>D10-D19</f>
        <v>8889</v>
      </c>
      <c r="E21" s="149">
        <f>E10-E19</f>
        <v>-2580</v>
      </c>
      <c r="F21" s="100">
        <f>F10-F19</f>
        <v>-8979</v>
      </c>
      <c r="H21" s="81">
        <f>H10-H19</f>
        <v>0</v>
      </c>
    </row>
    <row r="22" spans="1:9" x14ac:dyDescent="0.25">
      <c r="A22" s="90">
        <v>6</v>
      </c>
      <c r="B22" s="69" t="s">
        <v>50</v>
      </c>
      <c r="C22" s="96"/>
      <c r="D22" s="81">
        <v>0</v>
      </c>
      <c r="E22" s="81">
        <v>0</v>
      </c>
      <c r="F22" s="46">
        <v>0</v>
      </c>
      <c r="H22" s="81">
        <v>0</v>
      </c>
    </row>
    <row r="23" spans="1:9" x14ac:dyDescent="0.25">
      <c r="A23" s="90">
        <v>7</v>
      </c>
      <c r="B23" s="101" t="s">
        <v>118</v>
      </c>
      <c r="C23" s="96"/>
      <c r="D23" s="81">
        <f>D21+D22</f>
        <v>8889</v>
      </c>
      <c r="E23" s="149">
        <f>E21+E22</f>
        <v>-2580</v>
      </c>
      <c r="F23" s="100">
        <f>F21+F22</f>
        <v>-8979</v>
      </c>
      <c r="H23" s="81">
        <f>H21+H22</f>
        <v>0</v>
      </c>
    </row>
    <row r="24" spans="1:9" x14ac:dyDescent="0.25">
      <c r="A24" s="90">
        <v>8</v>
      </c>
      <c r="B24" s="69" t="s">
        <v>51</v>
      </c>
      <c r="C24" s="96"/>
      <c r="D24" s="81">
        <v>0</v>
      </c>
      <c r="E24" s="81">
        <v>0</v>
      </c>
      <c r="F24" s="46">
        <v>0</v>
      </c>
      <c r="H24" s="81">
        <v>0</v>
      </c>
    </row>
    <row r="25" spans="1:9" x14ac:dyDescent="0.25">
      <c r="A25" s="90">
        <v>9</v>
      </c>
      <c r="B25" s="69" t="s">
        <v>119</v>
      </c>
      <c r="C25" s="96"/>
      <c r="D25" s="81">
        <f>D23+D24</f>
        <v>8889</v>
      </c>
      <c r="E25" s="149">
        <f>E23+E24</f>
        <v>-2580</v>
      </c>
      <c r="F25" s="100">
        <f>F23+F24</f>
        <v>-8979</v>
      </c>
      <c r="H25" s="81">
        <f>H23+H24</f>
        <v>0</v>
      </c>
    </row>
    <row r="26" spans="1:9" x14ac:dyDescent="0.25">
      <c r="A26" s="90">
        <v>10</v>
      </c>
      <c r="B26" s="69" t="s">
        <v>52</v>
      </c>
      <c r="C26" s="96"/>
      <c r="D26" s="81">
        <v>0</v>
      </c>
      <c r="E26" s="81">
        <v>0</v>
      </c>
      <c r="F26" s="46">
        <v>0</v>
      </c>
      <c r="H26" s="81">
        <v>0</v>
      </c>
    </row>
    <row r="27" spans="1:9" x14ac:dyDescent="0.25">
      <c r="A27" s="90"/>
      <c r="B27" s="69" t="s">
        <v>71</v>
      </c>
      <c r="C27" s="96"/>
      <c r="D27" s="81"/>
      <c r="E27" s="81"/>
      <c r="F27" s="46"/>
      <c r="H27" s="81"/>
    </row>
    <row r="28" spans="1:9" x14ac:dyDescent="0.25">
      <c r="A28" s="90">
        <v>11</v>
      </c>
      <c r="B28" s="101" t="s">
        <v>120</v>
      </c>
      <c r="C28" s="96"/>
      <c r="D28" s="81">
        <f>D25+D26</f>
        <v>8889</v>
      </c>
      <c r="E28" s="81">
        <f>E25+E26</f>
        <v>-2580</v>
      </c>
      <c r="F28" s="100">
        <f>F25+F26</f>
        <v>-8979</v>
      </c>
      <c r="H28" s="81">
        <f>H25+H26</f>
        <v>0</v>
      </c>
    </row>
    <row r="29" spans="1:9" ht="15" customHeight="1" x14ac:dyDescent="0.25">
      <c r="A29" s="90">
        <v>12</v>
      </c>
      <c r="B29" s="101" t="s">
        <v>87</v>
      </c>
      <c r="C29" s="96"/>
      <c r="D29" s="36"/>
      <c r="E29" s="36"/>
      <c r="F29" s="46"/>
      <c r="H29" s="36"/>
    </row>
    <row r="30" spans="1:9" x14ac:dyDescent="0.25">
      <c r="A30" s="90"/>
      <c r="B30" s="82" t="s">
        <v>53</v>
      </c>
      <c r="C30" s="96"/>
      <c r="D30" s="36"/>
      <c r="E30" s="36"/>
      <c r="F30" s="46"/>
      <c r="H30" s="36"/>
    </row>
    <row r="31" spans="1:9" x14ac:dyDescent="0.25">
      <c r="A31" s="90"/>
      <c r="B31" s="102" t="s">
        <v>60</v>
      </c>
      <c r="C31" s="96"/>
      <c r="D31" s="150">
        <f>D28/note2!B11</f>
        <v>9.5324396782841825E-3</v>
      </c>
      <c r="E31" s="150">
        <f>E28/note2!C11</f>
        <v>-2.7667560321715818E-3</v>
      </c>
      <c r="F31" s="103">
        <f>F28/note2!C11</f>
        <v>-9.628954423592493E-3</v>
      </c>
      <c r="H31" s="150" t="e">
        <f>H28/note2!F11</f>
        <v>#DIV/0!</v>
      </c>
    </row>
    <row r="32" spans="1:9" x14ac:dyDescent="0.25">
      <c r="A32" s="90"/>
      <c r="B32" s="82" t="s">
        <v>54</v>
      </c>
      <c r="C32" s="96"/>
      <c r="D32" s="81"/>
      <c r="E32" s="81"/>
      <c r="F32" s="46"/>
      <c r="H32" s="81"/>
      <c r="I32" s="69">
        <f>J24</f>
        <v>0</v>
      </c>
    </row>
    <row r="33" spans="1:8" x14ac:dyDescent="0.25">
      <c r="A33" s="104"/>
      <c r="B33" s="102" t="s">
        <v>60</v>
      </c>
      <c r="C33" s="105"/>
      <c r="D33" s="150">
        <f>D31</f>
        <v>9.5324396782841825E-3</v>
      </c>
      <c r="E33" s="150">
        <f>E31</f>
        <v>-2.7667560321715818E-3</v>
      </c>
      <c r="F33" s="103">
        <f>F31</f>
        <v>-9.628954423592493E-3</v>
      </c>
      <c r="H33" s="150" t="e">
        <f>H31</f>
        <v>#DIV/0!</v>
      </c>
    </row>
    <row r="34" spans="1:8" x14ac:dyDescent="0.25">
      <c r="A34" s="106"/>
      <c r="B34" s="107"/>
      <c r="C34" s="108"/>
      <c r="D34" s="151"/>
      <c r="E34" s="88"/>
      <c r="F34" s="89"/>
    </row>
    <row r="35" spans="1:8" ht="15" customHeight="1" x14ac:dyDescent="0.25">
      <c r="A35" s="109"/>
      <c r="B35" s="196" t="s">
        <v>100</v>
      </c>
      <c r="C35" s="194">
        <v>1</v>
      </c>
      <c r="D35" s="66"/>
      <c r="E35" s="81"/>
      <c r="F35" s="46"/>
    </row>
    <row r="36" spans="1:8" ht="12.75" customHeight="1" x14ac:dyDescent="0.25">
      <c r="A36" s="233"/>
      <c r="B36" s="64"/>
      <c r="C36" s="64"/>
      <c r="E36" s="81"/>
      <c r="F36" s="42"/>
    </row>
    <row r="37" spans="1:8" ht="15" x14ac:dyDescent="0.25">
      <c r="A37" s="110" t="s">
        <v>33</v>
      </c>
      <c r="B37" s="198"/>
      <c r="C37" s="198"/>
      <c r="E37" s="81"/>
      <c r="F37" s="68"/>
    </row>
    <row r="38" spans="1:8" ht="15" x14ac:dyDescent="0.25">
      <c r="A38" s="199" t="s">
        <v>171</v>
      </c>
      <c r="B38" s="198"/>
      <c r="C38" s="198"/>
      <c r="D38" s="68" t="s">
        <v>34</v>
      </c>
      <c r="E38" s="235"/>
      <c r="F38" s="66"/>
    </row>
    <row r="39" spans="1:8" ht="15" x14ac:dyDescent="0.25">
      <c r="A39" s="199" t="s">
        <v>35</v>
      </c>
      <c r="B39" s="198"/>
      <c r="C39" s="198"/>
      <c r="D39" s="64"/>
      <c r="E39" s="111"/>
      <c r="F39" s="66"/>
    </row>
    <row r="40" spans="1:8" ht="15" x14ac:dyDescent="0.25">
      <c r="A40" s="200" t="s">
        <v>172</v>
      </c>
      <c r="B40" s="198"/>
      <c r="C40" s="198"/>
      <c r="D40" s="64"/>
      <c r="E40" s="111"/>
      <c r="F40" s="67"/>
    </row>
    <row r="41" spans="1:8" x14ac:dyDescent="0.25">
      <c r="A41" s="233"/>
      <c r="B41" s="64"/>
      <c r="C41" s="64"/>
      <c r="D41" s="64"/>
      <c r="E41" s="111"/>
      <c r="F41" s="68" t="s">
        <v>166</v>
      </c>
    </row>
    <row r="42" spans="1:8" x14ac:dyDescent="0.25">
      <c r="A42" s="236"/>
      <c r="B42" s="227"/>
      <c r="C42" s="227"/>
      <c r="D42" s="194"/>
      <c r="E42" s="134"/>
      <c r="F42" s="68" t="s">
        <v>73</v>
      </c>
    </row>
    <row r="43" spans="1:8" x14ac:dyDescent="0.25">
      <c r="A43" s="152"/>
      <c r="B43" s="64"/>
      <c r="D43" s="68" t="s">
        <v>114</v>
      </c>
      <c r="E43" s="235" t="s">
        <v>190</v>
      </c>
      <c r="F43" s="42"/>
      <c r="G43" s="42"/>
    </row>
    <row r="44" spans="1:8" x14ac:dyDescent="0.25">
      <c r="A44" s="110" t="s">
        <v>35</v>
      </c>
      <c r="B44" s="227"/>
      <c r="C44" s="227"/>
      <c r="D44" s="68" t="s">
        <v>73</v>
      </c>
      <c r="E44" s="68" t="s">
        <v>73</v>
      </c>
      <c r="F44" s="68"/>
      <c r="G44" s="42"/>
    </row>
    <row r="45" spans="1:8" x14ac:dyDescent="0.25">
      <c r="A45" s="237" t="s">
        <v>72</v>
      </c>
      <c r="B45" s="64"/>
      <c r="C45" s="64"/>
      <c r="D45" s="69"/>
      <c r="E45" s="46"/>
      <c r="F45" s="66"/>
      <c r="G45" s="42"/>
    </row>
    <row r="46" spans="1:8" x14ac:dyDescent="0.25">
      <c r="A46" s="238" t="s">
        <v>189</v>
      </c>
      <c r="B46" s="239"/>
      <c r="C46" s="239"/>
      <c r="D46" s="239"/>
      <c r="E46" s="244"/>
      <c r="F46" s="68"/>
      <c r="G46" s="42"/>
    </row>
    <row r="47" spans="1:8" ht="13.5" customHeight="1" x14ac:dyDescent="0.25">
      <c r="A47" s="64"/>
      <c r="B47" s="64"/>
      <c r="C47" s="64"/>
      <c r="D47" s="64"/>
      <c r="E47" s="195"/>
      <c r="F47" s="68"/>
      <c r="G47" s="42"/>
    </row>
  </sheetData>
  <mergeCells count="1">
    <mergeCell ref="A4:B4"/>
  </mergeCells>
  <pageMargins left="0.53" right="0.45" top="0.5" bottom="0.5" header="0.5" footer="0.5"/>
  <pageSetup paperSize="9" scale="8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9"/>
  <sheetViews>
    <sheetView topLeftCell="A26" workbookViewId="0">
      <selection sqref="A1:E29"/>
    </sheetView>
  </sheetViews>
  <sheetFormatPr defaultRowHeight="15" x14ac:dyDescent="0.25"/>
  <cols>
    <col min="1" max="1" width="46.85546875" style="15" customWidth="1"/>
    <col min="2" max="2" width="15.140625" style="14" customWidth="1"/>
    <col min="3" max="3" width="14.42578125" style="14" customWidth="1"/>
    <col min="4" max="4" width="15" style="15" customWidth="1"/>
    <col min="5" max="5" width="15.140625" style="15" customWidth="1"/>
    <col min="6" max="16384" width="9.140625" style="15"/>
  </cols>
  <sheetData>
    <row r="1" spans="1:5" ht="18.75" x14ac:dyDescent="0.3">
      <c r="A1" s="74" t="str">
        <f>+'Profit and Loss - Normal'!A1</f>
        <v>Varuna Drinking Water Solutions Ltd</v>
      </c>
      <c r="B1" s="40"/>
      <c r="C1" s="40"/>
      <c r="D1" s="41"/>
      <c r="E1" s="41"/>
    </row>
    <row r="2" spans="1:5" x14ac:dyDescent="0.25">
      <c r="A2" s="42" t="s">
        <v>187</v>
      </c>
      <c r="B2" s="42"/>
      <c r="C2" s="40"/>
      <c r="D2" s="41"/>
      <c r="E2" s="41"/>
    </row>
    <row r="3" spans="1:5" x14ac:dyDescent="0.25">
      <c r="A3" s="42"/>
      <c r="B3" s="42"/>
      <c r="C3" s="40"/>
      <c r="D3" s="41"/>
      <c r="E3" s="41"/>
    </row>
    <row r="4" spans="1:5" x14ac:dyDescent="0.25">
      <c r="A4" s="42" t="s">
        <v>116</v>
      </c>
      <c r="B4" s="42"/>
      <c r="C4" s="40"/>
      <c r="D4" s="41"/>
      <c r="E4" s="41"/>
    </row>
    <row r="5" spans="1:5" ht="18" customHeight="1" x14ac:dyDescent="0.25">
      <c r="A5" s="43" t="s">
        <v>37</v>
      </c>
      <c r="B5" s="269" t="s">
        <v>185</v>
      </c>
      <c r="C5" s="269"/>
      <c r="D5" s="269" t="s">
        <v>164</v>
      </c>
      <c r="E5" s="269"/>
    </row>
    <row r="6" spans="1:5" ht="16.5" customHeight="1" x14ac:dyDescent="0.25">
      <c r="A6" s="44"/>
      <c r="B6" s="189" t="s">
        <v>59</v>
      </c>
      <c r="C6" s="191" t="s">
        <v>58</v>
      </c>
      <c r="D6" s="189" t="s">
        <v>59</v>
      </c>
      <c r="E6" s="191" t="s">
        <v>58</v>
      </c>
    </row>
    <row r="7" spans="1:5" x14ac:dyDescent="0.25">
      <c r="A7" s="45" t="s">
        <v>56</v>
      </c>
      <c r="B7" s="38"/>
      <c r="C7" s="46"/>
      <c r="D7" s="38"/>
      <c r="E7" s="46"/>
    </row>
    <row r="8" spans="1:5" x14ac:dyDescent="0.25">
      <c r="A8" s="35" t="s">
        <v>92</v>
      </c>
      <c r="B8" s="47">
        <v>1000000</v>
      </c>
      <c r="C8" s="48">
        <v>1000000</v>
      </c>
      <c r="D8" s="47">
        <v>1000000</v>
      </c>
      <c r="E8" s="48">
        <v>1000000</v>
      </c>
    </row>
    <row r="9" spans="1:5" x14ac:dyDescent="0.25">
      <c r="A9" s="49" t="s">
        <v>121</v>
      </c>
      <c r="B9" s="38"/>
      <c r="C9" s="46"/>
      <c r="D9" s="38"/>
      <c r="E9" s="46"/>
    </row>
    <row r="10" spans="1:5" x14ac:dyDescent="0.25">
      <c r="A10" s="45" t="s">
        <v>77</v>
      </c>
      <c r="B10" s="38"/>
      <c r="C10" s="46"/>
      <c r="D10" s="38"/>
      <c r="E10" s="46"/>
    </row>
    <row r="11" spans="1:5" x14ac:dyDescent="0.25">
      <c r="A11" s="35" t="s">
        <v>153</v>
      </c>
      <c r="B11" s="47">
        <v>932500</v>
      </c>
      <c r="C11" s="48">
        <v>932500</v>
      </c>
      <c r="D11" s="47">
        <v>932500</v>
      </c>
      <c r="E11" s="48">
        <v>100000</v>
      </c>
    </row>
    <row r="12" spans="1:5" x14ac:dyDescent="0.25">
      <c r="A12" s="49" t="s">
        <v>122</v>
      </c>
      <c r="B12" s="38"/>
      <c r="C12" s="46"/>
      <c r="D12" s="38"/>
      <c r="E12" s="46"/>
    </row>
    <row r="13" spans="1:5" x14ac:dyDescent="0.25">
      <c r="A13" s="45" t="s">
        <v>57</v>
      </c>
      <c r="B13" s="38"/>
      <c r="C13" s="46"/>
      <c r="D13" s="38"/>
      <c r="E13" s="46"/>
    </row>
    <row r="14" spans="1:5" x14ac:dyDescent="0.25">
      <c r="A14" s="35" t="s">
        <v>153</v>
      </c>
      <c r="B14" s="47">
        <v>932500</v>
      </c>
      <c r="C14" s="48">
        <v>932500</v>
      </c>
      <c r="D14" s="47">
        <v>932500</v>
      </c>
      <c r="E14" s="48">
        <v>932500</v>
      </c>
    </row>
    <row r="15" spans="1:5" x14ac:dyDescent="0.25">
      <c r="A15" s="49" t="s">
        <v>122</v>
      </c>
      <c r="B15" s="38"/>
      <c r="C15" s="46"/>
      <c r="D15" s="38"/>
      <c r="E15" s="46"/>
    </row>
    <row r="16" spans="1:5" ht="15" customHeight="1" x14ac:dyDescent="0.25">
      <c r="A16" s="50" t="s">
        <v>55</v>
      </c>
      <c r="B16" s="28"/>
      <c r="C16" s="51">
        <f>+C14</f>
        <v>932500</v>
      </c>
      <c r="D16" s="39"/>
      <c r="E16" s="51">
        <f>+E14</f>
        <v>932500</v>
      </c>
    </row>
    <row r="17" spans="1:6" x14ac:dyDescent="0.25">
      <c r="A17" s="41"/>
      <c r="B17" s="40"/>
      <c r="C17" s="40"/>
      <c r="D17" s="41"/>
      <c r="E17" s="41"/>
    </row>
    <row r="18" spans="1:6" x14ac:dyDescent="0.25">
      <c r="A18" s="52" t="s">
        <v>101</v>
      </c>
      <c r="B18" s="53"/>
      <c r="C18" s="53"/>
      <c r="D18" s="54"/>
      <c r="E18" s="54"/>
    </row>
    <row r="19" spans="1:6" ht="17.25" customHeight="1" x14ac:dyDescent="0.25">
      <c r="A19" s="55"/>
      <c r="B19" s="269" t="s">
        <v>185</v>
      </c>
      <c r="C19" s="269"/>
      <c r="D19" s="269" t="s">
        <v>164</v>
      </c>
      <c r="E19" s="269"/>
    </row>
    <row r="20" spans="1:6" ht="18" customHeight="1" x14ac:dyDescent="0.25">
      <c r="A20" s="44"/>
      <c r="B20" s="189" t="s">
        <v>59</v>
      </c>
      <c r="C20" s="187" t="s">
        <v>58</v>
      </c>
      <c r="D20" s="189" t="s">
        <v>59</v>
      </c>
      <c r="E20" s="187" t="s">
        <v>58</v>
      </c>
      <c r="F20" s="190"/>
    </row>
    <row r="21" spans="1:6" x14ac:dyDescent="0.25">
      <c r="A21" s="56" t="s">
        <v>102</v>
      </c>
      <c r="B21" s="33">
        <v>932500</v>
      </c>
      <c r="C21" s="33">
        <f>+B21*1</f>
        <v>932500</v>
      </c>
      <c r="D21" s="33">
        <v>932500</v>
      </c>
      <c r="E21" s="33">
        <f>+D21*1</f>
        <v>932500</v>
      </c>
    </row>
    <row r="22" spans="1:6" x14ac:dyDescent="0.25">
      <c r="A22" s="56" t="s">
        <v>103</v>
      </c>
      <c r="B22" s="33">
        <v>0</v>
      </c>
      <c r="C22" s="33">
        <v>0</v>
      </c>
      <c r="D22" s="33">
        <v>0</v>
      </c>
      <c r="E22" s="33">
        <v>0</v>
      </c>
    </row>
    <row r="23" spans="1:6" x14ac:dyDescent="0.25">
      <c r="A23" s="56" t="s">
        <v>104</v>
      </c>
      <c r="B23" s="33">
        <v>0</v>
      </c>
      <c r="C23" s="33">
        <v>0</v>
      </c>
      <c r="D23" s="33">
        <v>0</v>
      </c>
      <c r="E23" s="33">
        <v>0</v>
      </c>
    </row>
    <row r="24" spans="1:6" x14ac:dyDescent="0.25">
      <c r="A24" s="56" t="s">
        <v>105</v>
      </c>
      <c r="B24" s="32">
        <f>+B21+B22-B23</f>
        <v>932500</v>
      </c>
      <c r="C24" s="32">
        <f t="shared" ref="C24:E24" si="0">+C21+C22-C23</f>
        <v>932500</v>
      </c>
      <c r="D24" s="32">
        <f t="shared" si="0"/>
        <v>932500</v>
      </c>
      <c r="E24" s="32">
        <f t="shared" si="0"/>
        <v>932500</v>
      </c>
    </row>
    <row r="25" spans="1:6" x14ac:dyDescent="0.25">
      <c r="A25" s="54"/>
      <c r="B25" s="40"/>
      <c r="C25" s="40"/>
      <c r="D25" s="54"/>
      <c r="E25" s="54"/>
    </row>
    <row r="26" spans="1:6" x14ac:dyDescent="0.25">
      <c r="A26" s="53" t="s">
        <v>106</v>
      </c>
      <c r="B26" s="53"/>
      <c r="C26" s="53"/>
      <c r="D26" s="54"/>
      <c r="E26" s="54"/>
    </row>
    <row r="27" spans="1:6" ht="12.75" customHeight="1" x14ac:dyDescent="0.25">
      <c r="A27" s="270" t="s">
        <v>107</v>
      </c>
      <c r="B27" s="269" t="s">
        <v>185</v>
      </c>
      <c r="C27" s="269"/>
      <c r="D27" s="269" t="s">
        <v>164</v>
      </c>
      <c r="E27" s="269"/>
    </row>
    <row r="28" spans="1:6" x14ac:dyDescent="0.25">
      <c r="A28" s="270"/>
      <c r="B28" s="192" t="s">
        <v>108</v>
      </c>
      <c r="C28" s="192" t="s">
        <v>70</v>
      </c>
      <c r="D28" s="192" t="s">
        <v>108</v>
      </c>
      <c r="E28" s="192" t="s">
        <v>70</v>
      </c>
    </row>
    <row r="29" spans="1:6" x14ac:dyDescent="0.25">
      <c r="A29" s="33" t="s">
        <v>85</v>
      </c>
      <c r="B29" s="57">
        <v>100</v>
      </c>
      <c r="C29" s="33">
        <f>+C24</f>
        <v>932500</v>
      </c>
      <c r="D29" s="57">
        <v>100</v>
      </c>
      <c r="E29" s="33">
        <f>+E24</f>
        <v>932500</v>
      </c>
    </row>
  </sheetData>
  <mergeCells count="7">
    <mergeCell ref="B5:C5"/>
    <mergeCell ref="D5:E5"/>
    <mergeCell ref="B19:C19"/>
    <mergeCell ref="D19:E19"/>
    <mergeCell ref="A27:A28"/>
    <mergeCell ref="B27:C27"/>
    <mergeCell ref="D27:E2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7"/>
  <sheetViews>
    <sheetView workbookViewId="0">
      <selection activeCell="C13" sqref="C13"/>
    </sheetView>
  </sheetViews>
  <sheetFormatPr defaultRowHeight="12.75" x14ac:dyDescent="0.2"/>
  <cols>
    <col min="1" max="1" width="39.28515625" style="29" customWidth="1"/>
    <col min="2" max="2" width="1.7109375" style="29" hidden="1" customWidth="1"/>
    <col min="3" max="3" width="19" style="30" customWidth="1"/>
    <col min="4" max="4" width="19.140625" style="30" customWidth="1"/>
    <col min="5" max="5" width="0.42578125" style="127" hidden="1" customWidth="1"/>
    <col min="6" max="6" width="1.42578125" style="29" hidden="1" customWidth="1"/>
    <col min="7" max="7" width="9.140625" style="29"/>
    <col min="8" max="8" width="9.140625" style="29" customWidth="1"/>
    <col min="9" max="16384" width="9.140625" style="29"/>
  </cols>
  <sheetData>
    <row r="1" spans="1:9" ht="15" x14ac:dyDescent="0.25">
      <c r="A1" s="40" t="str">
        <f>+note2!A1</f>
        <v>Varuna Drinking Water Solutions Ltd</v>
      </c>
      <c r="B1" s="153"/>
      <c r="C1" s="40"/>
      <c r="D1" s="40"/>
      <c r="E1" s="154"/>
      <c r="F1" s="153"/>
    </row>
    <row r="2" spans="1:9" ht="15" x14ac:dyDescent="0.25">
      <c r="A2" s="155" t="str">
        <f>+note2!A2</f>
        <v>NOTES TO FINANCIAL STATEMENTS AS AT 31ST MARCH  , 2019</v>
      </c>
      <c r="B2" s="153"/>
      <c r="C2" s="40"/>
      <c r="D2" s="40"/>
      <c r="E2" s="154"/>
      <c r="F2" s="153"/>
    </row>
    <row r="3" spans="1:9" ht="15" x14ac:dyDescent="0.25">
      <c r="A3" s="153"/>
      <c r="B3" s="153"/>
      <c r="C3" s="40"/>
      <c r="D3" s="40"/>
      <c r="E3" s="154"/>
      <c r="F3" s="153"/>
    </row>
    <row r="4" spans="1:9" ht="15" x14ac:dyDescent="0.25">
      <c r="A4" s="156" t="s">
        <v>117</v>
      </c>
      <c r="B4" s="157"/>
      <c r="C4" s="158"/>
      <c r="D4" s="158"/>
      <c r="E4" s="159"/>
      <c r="F4" s="153"/>
    </row>
    <row r="5" spans="1:9" ht="15" x14ac:dyDescent="0.25">
      <c r="A5" s="160"/>
      <c r="B5" s="161"/>
      <c r="C5" s="162" t="s">
        <v>185</v>
      </c>
      <c r="D5" s="162" t="s">
        <v>163</v>
      </c>
      <c r="E5" s="163" t="s">
        <v>157</v>
      </c>
      <c r="F5" s="153"/>
    </row>
    <row r="6" spans="1:9" ht="15" x14ac:dyDescent="0.25">
      <c r="A6" s="164" t="s">
        <v>109</v>
      </c>
      <c r="B6" s="164"/>
      <c r="C6" s="56">
        <v>16867500</v>
      </c>
      <c r="D6" s="56">
        <v>16867500</v>
      </c>
      <c r="E6" s="165">
        <v>16867500</v>
      </c>
      <c r="F6" s="41"/>
    </row>
    <row r="7" spans="1:9" ht="15" x14ac:dyDescent="0.25">
      <c r="A7" s="164" t="s">
        <v>110</v>
      </c>
      <c r="B7" s="164"/>
      <c r="C7" s="56">
        <v>0</v>
      </c>
      <c r="D7" s="56">
        <v>0</v>
      </c>
      <c r="E7" s="165">
        <v>0</v>
      </c>
      <c r="F7" s="41"/>
    </row>
    <row r="8" spans="1:9" ht="15" x14ac:dyDescent="0.25">
      <c r="A8" s="164" t="s">
        <v>111</v>
      </c>
      <c r="B8" s="164"/>
      <c r="C8" s="56">
        <f>+D8</f>
        <v>16867500</v>
      </c>
      <c r="D8" s="56">
        <f>D7+D6</f>
        <v>16867500</v>
      </c>
      <c r="E8" s="165">
        <v>16867500</v>
      </c>
      <c r="F8" s="41"/>
    </row>
    <row r="9" spans="1:9" ht="15" x14ac:dyDescent="0.25">
      <c r="A9" s="164"/>
      <c r="B9" s="164"/>
      <c r="C9" s="56"/>
      <c r="D9" s="56"/>
      <c r="E9" s="166"/>
      <c r="F9" s="153"/>
    </row>
    <row r="10" spans="1:9" ht="15" x14ac:dyDescent="0.25">
      <c r="A10" s="164" t="s">
        <v>112</v>
      </c>
      <c r="B10" s="164"/>
      <c r="C10" s="167">
        <f>+D12</f>
        <v>-65260</v>
      </c>
      <c r="D10" s="167">
        <v>-62680</v>
      </c>
      <c r="E10" s="168">
        <v>-34789</v>
      </c>
      <c r="F10" s="153"/>
    </row>
    <row r="11" spans="1:9" ht="15" x14ac:dyDescent="0.25">
      <c r="A11" s="271" t="s">
        <v>113</v>
      </c>
      <c r="B11" s="271"/>
      <c r="C11" s="167">
        <f>'Profit and Loss - Normal'!D28</f>
        <v>8889</v>
      </c>
      <c r="D11" s="167">
        <f>'Profit and Loss - Normal'!E28</f>
        <v>-2580</v>
      </c>
      <c r="E11" s="168">
        <v>-8979</v>
      </c>
      <c r="F11" s="169" t="s">
        <v>36</v>
      </c>
    </row>
    <row r="12" spans="1:9" ht="15" x14ac:dyDescent="0.25">
      <c r="A12" s="164" t="s">
        <v>111</v>
      </c>
      <c r="B12" s="164"/>
      <c r="C12" s="167">
        <f>C10+C11</f>
        <v>-56371</v>
      </c>
      <c r="D12" s="167">
        <f>D11+D10</f>
        <v>-65260</v>
      </c>
      <c r="E12" s="170">
        <f>E10+E11</f>
        <v>-43768</v>
      </c>
      <c r="F12" s="169"/>
    </row>
    <row r="13" spans="1:9" ht="14.25" x14ac:dyDescent="0.2">
      <c r="A13" s="272" t="s">
        <v>55</v>
      </c>
      <c r="B13" s="273"/>
      <c r="C13" s="171">
        <f>C8+C12</f>
        <v>16811129</v>
      </c>
      <c r="D13" s="171">
        <f>D8+D12</f>
        <v>16802240</v>
      </c>
      <c r="E13" s="172">
        <f>E8+E12</f>
        <v>16823732</v>
      </c>
      <c r="F13" s="155"/>
      <c r="I13" s="29" t="s">
        <v>36</v>
      </c>
    </row>
    <row r="14" spans="1:9" ht="15" x14ac:dyDescent="0.25">
      <c r="A14" s="173"/>
      <c r="B14" s="153"/>
      <c r="C14" s="40"/>
      <c r="D14" s="40"/>
      <c r="E14" s="174"/>
      <c r="F14" s="153"/>
    </row>
    <row r="15" spans="1:9" ht="15" x14ac:dyDescent="0.25">
      <c r="A15" s="175" t="s">
        <v>160</v>
      </c>
      <c r="B15" s="153"/>
      <c r="C15" s="40"/>
      <c r="D15" s="40"/>
      <c r="E15" s="174"/>
      <c r="F15" s="153"/>
    </row>
    <row r="16" spans="1:9" ht="15" x14ac:dyDescent="0.25">
      <c r="A16" s="162"/>
      <c r="B16" s="176"/>
      <c r="C16" s="162" t="s">
        <v>185</v>
      </c>
      <c r="D16" s="162" t="s">
        <v>163</v>
      </c>
      <c r="E16" s="163" t="s">
        <v>157</v>
      </c>
      <c r="F16" s="153"/>
    </row>
    <row r="17" spans="1:6" ht="15" x14ac:dyDescent="0.25">
      <c r="A17" s="56" t="s">
        <v>158</v>
      </c>
      <c r="B17" s="179"/>
      <c r="C17" s="56">
        <v>1230</v>
      </c>
      <c r="D17" s="56">
        <v>7889</v>
      </c>
      <c r="E17" s="180">
        <v>5599</v>
      </c>
      <c r="F17" s="153"/>
    </row>
    <row r="18" spans="1:6" ht="15" x14ac:dyDescent="0.25">
      <c r="A18" s="56" t="s">
        <v>154</v>
      </c>
      <c r="B18" s="179"/>
      <c r="C18" s="56">
        <v>55141.27</v>
      </c>
      <c r="D18" s="56">
        <v>54871</v>
      </c>
      <c r="E18" s="181">
        <v>40468</v>
      </c>
      <c r="F18" s="153"/>
    </row>
    <row r="19" spans="1:6" ht="15" x14ac:dyDescent="0.25">
      <c r="A19" s="182" t="s">
        <v>55</v>
      </c>
      <c r="B19" s="179"/>
      <c r="C19" s="176">
        <f>C18+C17</f>
        <v>56371.27</v>
      </c>
      <c r="D19" s="176">
        <f>D18+D17</f>
        <v>62760</v>
      </c>
      <c r="E19" s="183">
        <v>46067</v>
      </c>
      <c r="F19" s="153"/>
    </row>
    <row r="20" spans="1:6" ht="15" x14ac:dyDescent="0.25">
      <c r="A20" s="153"/>
      <c r="B20" s="153"/>
      <c r="C20" s="40" t="s">
        <v>36</v>
      </c>
      <c r="D20" s="40" t="s">
        <v>36</v>
      </c>
      <c r="E20" s="154"/>
      <c r="F20" s="153"/>
    </row>
    <row r="21" spans="1:6" ht="15" x14ac:dyDescent="0.25">
      <c r="A21" s="175" t="s">
        <v>169</v>
      </c>
      <c r="B21" s="153"/>
      <c r="C21" s="40"/>
      <c r="D21" s="40"/>
      <c r="E21" s="154"/>
      <c r="F21" s="153"/>
    </row>
    <row r="22" spans="1:6" ht="15" x14ac:dyDescent="0.25">
      <c r="A22" s="162"/>
      <c r="B22" s="176"/>
      <c r="C22" s="162" t="s">
        <v>185</v>
      </c>
      <c r="D22" s="162" t="s">
        <v>163</v>
      </c>
      <c r="E22" s="154"/>
      <c r="F22" s="153"/>
    </row>
    <row r="23" spans="1:6" ht="15" x14ac:dyDescent="0.25">
      <c r="A23" s="177" t="s">
        <v>159</v>
      </c>
      <c r="B23" s="176"/>
      <c r="C23" s="197">
        <v>0</v>
      </c>
      <c r="D23" s="178">
        <v>2500</v>
      </c>
      <c r="E23" s="154"/>
      <c r="F23" s="153"/>
    </row>
    <row r="24" spans="1:6" ht="15" x14ac:dyDescent="0.25">
      <c r="A24" s="182" t="s">
        <v>55</v>
      </c>
      <c r="B24" s="179"/>
      <c r="C24" s="176">
        <f>C23</f>
        <v>0</v>
      </c>
      <c r="D24" s="176">
        <f>D23</f>
        <v>2500</v>
      </c>
      <c r="E24" s="154"/>
      <c r="F24" s="153"/>
    </row>
    <row r="25" spans="1:6" ht="15" x14ac:dyDescent="0.25">
      <c r="A25" s="193"/>
      <c r="B25" s="153"/>
      <c r="C25" s="40"/>
      <c r="D25" s="40"/>
      <c r="E25" s="154"/>
      <c r="F25" s="153"/>
    </row>
    <row r="26" spans="1:6" ht="15" x14ac:dyDescent="0.25">
      <c r="A26" s="175" t="s">
        <v>170</v>
      </c>
      <c r="B26" s="153"/>
      <c r="C26" s="40"/>
      <c r="D26" s="40"/>
      <c r="E26" s="154"/>
      <c r="F26" s="153"/>
    </row>
    <row r="27" spans="1:6" ht="15" x14ac:dyDescent="0.25">
      <c r="A27" s="162"/>
      <c r="B27" s="176"/>
      <c r="C27" s="162" t="s">
        <v>185</v>
      </c>
      <c r="D27" s="162" t="s">
        <v>163</v>
      </c>
      <c r="E27" s="163" t="s">
        <v>157</v>
      </c>
      <c r="F27" s="153"/>
    </row>
    <row r="28" spans="1:6" ht="15" x14ac:dyDescent="0.25">
      <c r="A28" s="185" t="s">
        <v>165</v>
      </c>
      <c r="B28" s="179"/>
      <c r="C28" s="56">
        <v>500000</v>
      </c>
      <c r="D28" s="56">
        <v>500000</v>
      </c>
      <c r="E28" s="165">
        <v>1124</v>
      </c>
      <c r="F28" s="153"/>
    </row>
    <row r="29" spans="1:6" ht="15" x14ac:dyDescent="0.25">
      <c r="A29" s="185"/>
      <c r="B29" s="179"/>
      <c r="C29" s="56"/>
      <c r="D29" s="56"/>
      <c r="E29" s="165">
        <v>1636</v>
      </c>
      <c r="F29" s="153"/>
    </row>
    <row r="30" spans="1:6" ht="15" x14ac:dyDescent="0.25">
      <c r="A30" s="182" t="s">
        <v>55</v>
      </c>
      <c r="B30" s="179"/>
      <c r="C30" s="176">
        <f>SUM(C28:C28)</f>
        <v>500000</v>
      </c>
      <c r="D30" s="176">
        <f>SUM(D28:D28)</f>
        <v>500000</v>
      </c>
      <c r="E30" s="165">
        <v>6219</v>
      </c>
      <c r="F30" s="153"/>
    </row>
    <row r="31" spans="1:6" ht="15" x14ac:dyDescent="0.25">
      <c r="A31" s="193"/>
      <c r="B31" s="153"/>
      <c r="C31" s="40"/>
      <c r="D31" s="40"/>
      <c r="E31" s="165"/>
      <c r="F31" s="153"/>
    </row>
    <row r="32" spans="1:6" ht="15" x14ac:dyDescent="0.25">
      <c r="A32" s="184" t="s">
        <v>167</v>
      </c>
      <c r="B32" s="153"/>
      <c r="C32" s="40"/>
      <c r="D32" s="40"/>
      <c r="E32" s="183">
        <f>SUM(E28:E30)</f>
        <v>8979</v>
      </c>
      <c r="F32" s="153"/>
    </row>
    <row r="33" spans="1:6" ht="15" x14ac:dyDescent="0.25">
      <c r="A33" s="162"/>
      <c r="B33" s="176"/>
      <c r="C33" s="162" t="s">
        <v>185</v>
      </c>
      <c r="D33" s="162" t="s">
        <v>163</v>
      </c>
      <c r="E33" s="186"/>
      <c r="F33" s="153"/>
    </row>
    <row r="34" spans="1:6" ht="15" x14ac:dyDescent="0.25">
      <c r="A34" s="185" t="s">
        <v>75</v>
      </c>
      <c r="B34" s="179"/>
      <c r="C34" s="56">
        <v>1180</v>
      </c>
      <c r="D34" s="56">
        <v>1180</v>
      </c>
      <c r="E34" s="154"/>
      <c r="F34" s="153"/>
    </row>
    <row r="35" spans="1:6" ht="15" x14ac:dyDescent="0.25">
      <c r="A35" s="185" t="s">
        <v>78</v>
      </c>
      <c r="B35" s="179"/>
      <c r="C35" s="56">
        <v>4000</v>
      </c>
      <c r="D35" s="56">
        <v>1400</v>
      </c>
      <c r="E35" s="154"/>
      <c r="F35" s="153"/>
    </row>
    <row r="36" spans="1:6" ht="15" x14ac:dyDescent="0.25">
      <c r="A36" s="185" t="s">
        <v>84</v>
      </c>
      <c r="B36" s="179"/>
      <c r="C36" s="56"/>
      <c r="D36" s="56">
        <v>0</v>
      </c>
      <c r="E36" s="154"/>
      <c r="F36" s="153"/>
    </row>
    <row r="37" spans="1:6" ht="15" x14ac:dyDescent="0.25">
      <c r="A37" s="185" t="s">
        <v>155</v>
      </c>
      <c r="B37" s="179"/>
      <c r="C37" s="56"/>
      <c r="D37" s="56"/>
    </row>
    <row r="38" spans="1:6" ht="15" x14ac:dyDescent="0.25">
      <c r="A38" s="182" t="s">
        <v>55</v>
      </c>
      <c r="B38" s="179"/>
      <c r="C38" s="176">
        <f>SUM(C34:C36)</f>
        <v>5180</v>
      </c>
      <c r="D38" s="176">
        <f>SUM(D34:D36)</f>
        <v>2580</v>
      </c>
    </row>
    <row r="39" spans="1:6" ht="15" x14ac:dyDescent="0.25">
      <c r="A39" s="153"/>
      <c r="B39" s="153"/>
      <c r="C39" s="40"/>
      <c r="D39" s="40"/>
    </row>
    <row r="40" spans="1:6" ht="15" x14ac:dyDescent="0.25">
      <c r="A40" s="153"/>
      <c r="B40" s="153"/>
      <c r="C40" s="40"/>
      <c r="D40" s="40"/>
    </row>
    <row r="41" spans="1:6" ht="15" x14ac:dyDescent="0.25">
      <c r="A41" s="153"/>
      <c r="B41" s="153"/>
      <c r="C41" s="40"/>
      <c r="D41" s="40"/>
    </row>
    <row r="42" spans="1:6" ht="15" x14ac:dyDescent="0.25">
      <c r="A42" s="153"/>
      <c r="B42" s="153"/>
      <c r="C42" s="40"/>
      <c r="D42" s="40"/>
    </row>
    <row r="47" spans="1:6" x14ac:dyDescent="0.2">
      <c r="C47" s="26"/>
      <c r="D47" s="26"/>
    </row>
  </sheetData>
  <mergeCells count="2">
    <mergeCell ref="A11:B11"/>
    <mergeCell ref="A13:B13"/>
  </mergeCells>
  <pageMargins left="0.7" right="0.7" top="0.75" bottom="0.75" header="0.3" footer="0.3"/>
  <pageSetup paperSize="9" scale="8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16"/>
  <sheetViews>
    <sheetView workbookViewId="0">
      <selection sqref="A1:H14"/>
    </sheetView>
  </sheetViews>
  <sheetFormatPr defaultRowHeight="12.75" x14ac:dyDescent="0.2"/>
  <cols>
    <col min="1" max="1" width="9.140625" style="17"/>
    <col min="2" max="2" width="31.85546875" style="17" customWidth="1"/>
    <col min="3" max="3" width="12.28515625" style="17" customWidth="1"/>
    <col min="4" max="4" width="13.5703125" style="17" customWidth="1"/>
    <col min="5" max="5" width="13.42578125" style="17" customWidth="1"/>
    <col min="6" max="6" width="13.28515625" style="17" customWidth="1"/>
    <col min="7" max="7" width="14.85546875" style="17" customWidth="1"/>
    <col min="8" max="8" width="16" style="17" customWidth="1"/>
    <col min="9" max="16384" width="9.140625" style="17"/>
  </cols>
  <sheetData>
    <row r="1" spans="1:8" ht="18.75" x14ac:dyDescent="0.3">
      <c r="A1" s="73" t="str">
        <f>+'Balance Sheet'!A1</f>
        <v>Varuna Drinking Water Solutions Ltd</v>
      </c>
      <c r="B1" s="8"/>
      <c r="C1" s="8"/>
      <c r="D1" s="8"/>
      <c r="E1" s="8"/>
      <c r="F1" s="8"/>
      <c r="G1" s="8"/>
      <c r="H1" s="8"/>
    </row>
    <row r="2" spans="1:8" x14ac:dyDescent="0.2">
      <c r="A2" s="5" t="str">
        <f>+'NOTES ALL'!A2</f>
        <v>NOTES TO FINANCIAL STATEMENTS AS AT 31ST MARCH  , 2019</v>
      </c>
      <c r="B2" s="8"/>
      <c r="C2" s="8"/>
      <c r="D2" s="8"/>
      <c r="E2" s="8"/>
      <c r="F2" s="8"/>
      <c r="G2" s="8"/>
      <c r="H2" s="8"/>
    </row>
    <row r="3" spans="1:8" x14ac:dyDescent="0.2">
      <c r="A3" s="8"/>
      <c r="B3" s="8"/>
      <c r="C3" s="8"/>
      <c r="D3" s="8"/>
      <c r="E3" s="8"/>
      <c r="F3" s="8"/>
      <c r="G3" s="8"/>
      <c r="H3" s="8"/>
    </row>
    <row r="4" spans="1:8" x14ac:dyDescent="0.2">
      <c r="A4" s="58" t="s">
        <v>168</v>
      </c>
      <c r="B4" s="59"/>
      <c r="C4" s="59"/>
      <c r="D4" s="59"/>
      <c r="E4" s="59"/>
      <c r="F4" s="59"/>
      <c r="G4" s="59"/>
      <c r="H4" s="25"/>
    </row>
    <row r="5" spans="1:8" x14ac:dyDescent="0.2">
      <c r="A5" s="60"/>
      <c r="B5" s="34"/>
      <c r="C5" s="34"/>
      <c r="D5" s="34"/>
      <c r="E5" s="34"/>
      <c r="F5" s="34"/>
      <c r="G5" s="34"/>
      <c r="H5" s="31"/>
    </row>
    <row r="6" spans="1:8" ht="12" customHeight="1" x14ac:dyDescent="0.2">
      <c r="A6" s="274"/>
      <c r="B6" s="275"/>
      <c r="C6" s="276" t="s">
        <v>185</v>
      </c>
      <c r="D6" s="276"/>
      <c r="E6" s="276"/>
      <c r="F6" s="276" t="s">
        <v>163</v>
      </c>
      <c r="G6" s="276"/>
      <c r="H6" s="276"/>
    </row>
    <row r="7" spans="1:8" ht="15" customHeight="1" x14ac:dyDescent="0.2">
      <c r="A7" s="278"/>
      <c r="B7" s="279"/>
      <c r="C7" s="61" t="s">
        <v>89</v>
      </c>
      <c r="D7" s="62" t="s">
        <v>90</v>
      </c>
      <c r="E7" s="61" t="s">
        <v>55</v>
      </c>
      <c r="F7" s="248" t="s">
        <v>89</v>
      </c>
      <c r="G7" s="62" t="s">
        <v>90</v>
      </c>
      <c r="H7" s="61" t="s">
        <v>55</v>
      </c>
    </row>
    <row r="8" spans="1:8" x14ac:dyDescent="0.2">
      <c r="A8" s="60" t="s">
        <v>91</v>
      </c>
      <c r="B8" s="34"/>
      <c r="C8" s="27"/>
      <c r="D8" s="34"/>
      <c r="E8" s="27"/>
      <c r="F8" s="27"/>
      <c r="G8" s="34"/>
      <c r="H8" s="27"/>
    </row>
    <row r="9" spans="1:8" x14ac:dyDescent="0.2">
      <c r="A9" s="60" t="s">
        <v>97</v>
      </c>
      <c r="B9" s="34"/>
      <c r="C9" s="27"/>
      <c r="D9" s="34"/>
      <c r="E9" s="27"/>
      <c r="F9" s="27"/>
      <c r="G9" s="34"/>
      <c r="H9" s="27"/>
    </row>
    <row r="10" spans="1:8" x14ac:dyDescent="0.2">
      <c r="A10" s="60" t="s">
        <v>93</v>
      </c>
      <c r="B10" s="34"/>
      <c r="C10" s="27"/>
      <c r="D10" s="34"/>
      <c r="E10" s="27"/>
      <c r="F10" s="27"/>
      <c r="G10" s="34"/>
      <c r="H10" s="27"/>
    </row>
    <row r="11" spans="1:8" x14ac:dyDescent="0.2">
      <c r="A11" s="60" t="s">
        <v>94</v>
      </c>
      <c r="B11" s="34"/>
      <c r="C11" s="27">
        <v>0</v>
      </c>
      <c r="D11" s="30"/>
      <c r="E11" s="37"/>
      <c r="F11" s="27">
        <v>0</v>
      </c>
      <c r="G11" s="30">
        <v>500000</v>
      </c>
      <c r="H11" s="37">
        <v>500000</v>
      </c>
    </row>
    <row r="12" spans="1:8" x14ac:dyDescent="0.2">
      <c r="A12" s="60" t="s">
        <v>95</v>
      </c>
      <c r="B12" s="34"/>
      <c r="C12" s="27"/>
      <c r="D12" s="30"/>
      <c r="E12" s="37"/>
      <c r="F12" s="27"/>
      <c r="G12" s="30"/>
      <c r="H12" s="37"/>
    </row>
    <row r="13" spans="1:8" x14ac:dyDescent="0.2">
      <c r="A13" s="60" t="s">
        <v>96</v>
      </c>
      <c r="B13" s="34"/>
      <c r="C13" s="27">
        <v>0</v>
      </c>
      <c r="D13" s="30">
        <v>490000</v>
      </c>
      <c r="E13" s="37">
        <v>17300000</v>
      </c>
      <c r="F13" s="27">
        <v>0</v>
      </c>
      <c r="G13" s="30">
        <v>490000</v>
      </c>
      <c r="H13" s="37">
        <v>17300000</v>
      </c>
    </row>
    <row r="14" spans="1:8" x14ac:dyDescent="0.2">
      <c r="A14" s="277" t="s">
        <v>55</v>
      </c>
      <c r="B14" s="251"/>
      <c r="C14" s="33"/>
      <c r="D14" s="63"/>
      <c r="E14" s="32">
        <f>SUM(E9:E13)</f>
        <v>17300000</v>
      </c>
      <c r="F14" s="33"/>
      <c r="G14" s="63"/>
      <c r="H14" s="32">
        <f>SUM(H9:H13)</f>
        <v>17800000</v>
      </c>
    </row>
    <row r="16" spans="1:8" x14ac:dyDescent="0.2">
      <c r="A16" s="17" t="s">
        <v>36</v>
      </c>
    </row>
  </sheetData>
  <mergeCells count="5">
    <mergeCell ref="A6:B6"/>
    <mergeCell ref="C6:E6"/>
    <mergeCell ref="F6:H6"/>
    <mergeCell ref="A14:B14"/>
    <mergeCell ref="A7:B7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6"/>
  <sheetViews>
    <sheetView workbookViewId="0">
      <selection activeCell="D18" sqref="D18"/>
    </sheetView>
  </sheetViews>
  <sheetFormatPr defaultRowHeight="12.75" x14ac:dyDescent="0.2"/>
  <cols>
    <col min="1" max="1" width="39.5703125" style="6" customWidth="1"/>
    <col min="2" max="2" width="13" style="6" customWidth="1"/>
    <col min="3" max="3" width="10" style="6" bestFit="1" customWidth="1"/>
    <col min="4" max="16384" width="9.140625" style="6"/>
  </cols>
  <sheetData>
    <row r="1" spans="1:3" x14ac:dyDescent="0.2">
      <c r="A1" s="4" t="str">
        <f>+'note 5'!A1</f>
        <v>Varuna Drinking Water Solutions Ltd</v>
      </c>
    </row>
    <row r="3" spans="1:3" x14ac:dyDescent="0.2">
      <c r="A3" s="4" t="s">
        <v>98</v>
      </c>
    </row>
    <row r="5" spans="1:3" x14ac:dyDescent="0.2">
      <c r="A5" s="10" t="s">
        <v>68</v>
      </c>
      <c r="B5" s="11" t="s">
        <v>83</v>
      </c>
      <c r="C5" s="11" t="s">
        <v>83</v>
      </c>
    </row>
    <row r="6" spans="1:3" x14ac:dyDescent="0.2">
      <c r="A6" s="2"/>
      <c r="B6" s="22">
        <v>2014</v>
      </c>
      <c r="C6" s="23">
        <v>2013</v>
      </c>
    </row>
    <row r="7" spans="1:3" x14ac:dyDescent="0.2">
      <c r="A7" s="3" t="s">
        <v>79</v>
      </c>
      <c r="B7" s="7"/>
    </row>
    <row r="8" spans="1:3" x14ac:dyDescent="0.2">
      <c r="A8" s="2"/>
      <c r="B8" s="7"/>
    </row>
    <row r="9" spans="1:3" x14ac:dyDescent="0.2">
      <c r="A9" s="2" t="s">
        <v>82</v>
      </c>
      <c r="B9" s="7"/>
    </row>
    <row r="10" spans="1:3" x14ac:dyDescent="0.2">
      <c r="A10" s="2" t="s">
        <v>81</v>
      </c>
      <c r="B10" s="7"/>
    </row>
    <row r="11" spans="1:3" x14ac:dyDescent="0.2">
      <c r="A11" s="2"/>
      <c r="B11" s="7"/>
    </row>
    <row r="12" spans="1:3" x14ac:dyDescent="0.2">
      <c r="A12" s="2"/>
      <c r="B12" s="12"/>
    </row>
    <row r="13" spans="1:3" x14ac:dyDescent="0.2">
      <c r="A13" s="2"/>
      <c r="B13" s="9"/>
    </row>
    <row r="14" spans="1:3" x14ac:dyDescent="0.2">
      <c r="A14" s="3" t="s">
        <v>69</v>
      </c>
      <c r="B14" s="9"/>
    </row>
    <row r="15" spans="1:3" x14ac:dyDescent="0.2">
      <c r="A15" s="2"/>
      <c r="B15" s="9"/>
    </row>
    <row r="16" spans="1:3" x14ac:dyDescent="0.2">
      <c r="A16" s="2" t="s">
        <v>86</v>
      </c>
      <c r="B16" s="7"/>
    </row>
    <row r="17" spans="1:2" x14ac:dyDescent="0.2">
      <c r="A17" s="2" t="s">
        <v>88</v>
      </c>
      <c r="B17" s="7"/>
    </row>
    <row r="18" spans="1:2" x14ac:dyDescent="0.2">
      <c r="A18" s="2" t="s">
        <v>74</v>
      </c>
    </row>
    <row r="19" spans="1:2" x14ac:dyDescent="0.2">
      <c r="A19" s="2"/>
      <c r="B19" s="12"/>
    </row>
    <row r="20" spans="1:2" x14ac:dyDescent="0.2">
      <c r="A20" s="2"/>
      <c r="B20" s="9"/>
    </row>
    <row r="21" spans="1:2" x14ac:dyDescent="0.2">
      <c r="A21" s="3" t="s">
        <v>80</v>
      </c>
      <c r="B21" s="7"/>
    </row>
    <row r="22" spans="1:2" x14ac:dyDescent="0.2">
      <c r="A22" s="2"/>
      <c r="B22" s="7"/>
    </row>
    <row r="23" spans="1:2" x14ac:dyDescent="0.2">
      <c r="A23" s="13" t="s">
        <v>85</v>
      </c>
      <c r="B23" s="7"/>
    </row>
    <row r="25" spans="1:2" x14ac:dyDescent="0.2">
      <c r="B25" s="10"/>
    </row>
    <row r="26" spans="1:2" x14ac:dyDescent="0.2">
      <c r="A26" s="2"/>
      <c r="B26" s="7"/>
    </row>
  </sheetData>
  <pageMargins left="0.7" right="0.7" top="0.75" bottom="0.75" header="0.3" footer="0.3"/>
  <pageSetup paperSize="9" scale="11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63"/>
  <sheetViews>
    <sheetView topLeftCell="A40" workbookViewId="0">
      <selection activeCell="F7" sqref="F7"/>
    </sheetView>
  </sheetViews>
  <sheetFormatPr defaultRowHeight="12.75" x14ac:dyDescent="0.2"/>
  <cols>
    <col min="1" max="1" width="48.28515625" style="19" customWidth="1"/>
    <col min="2" max="2" width="15.85546875" style="147" customWidth="1"/>
    <col min="3" max="3" width="20" style="143" customWidth="1"/>
    <col min="4" max="5" width="9.140625" style="19"/>
    <col min="6" max="6" width="52" style="19" customWidth="1"/>
    <col min="7" max="7" width="18.7109375" style="19" customWidth="1"/>
    <col min="8" max="16384" width="9.140625" style="19"/>
  </cols>
  <sheetData>
    <row r="1" spans="1:7" ht="18.75" x14ac:dyDescent="0.3">
      <c r="A1" s="201" t="s">
        <v>184</v>
      </c>
      <c r="B1" s="128"/>
      <c r="C1" s="138"/>
      <c r="D1" s="1"/>
      <c r="E1" s="1"/>
      <c r="F1" s="1"/>
      <c r="G1" s="1"/>
    </row>
    <row r="2" spans="1:7" x14ac:dyDescent="0.2">
      <c r="A2" s="1"/>
      <c r="B2" s="144"/>
      <c r="C2" s="139"/>
      <c r="D2" s="1"/>
      <c r="E2" s="1"/>
      <c r="F2" s="1"/>
      <c r="G2" s="1"/>
    </row>
    <row r="3" spans="1:7" x14ac:dyDescent="0.2">
      <c r="A3" s="112" t="s">
        <v>173</v>
      </c>
      <c r="B3" s="129"/>
      <c r="C3" s="140"/>
      <c r="F3" s="18"/>
    </row>
    <row r="4" spans="1:7" x14ac:dyDescent="0.2">
      <c r="A4" s="113"/>
      <c r="B4" s="129"/>
      <c r="C4" s="140"/>
    </row>
    <row r="5" spans="1:7" x14ac:dyDescent="0.2">
      <c r="A5" s="114"/>
      <c r="B5" s="130" t="s">
        <v>164</v>
      </c>
      <c r="C5" s="26" t="s">
        <v>161</v>
      </c>
      <c r="F5" s="24"/>
    </row>
    <row r="6" spans="1:7" x14ac:dyDescent="0.2">
      <c r="A6" s="115"/>
      <c r="B6" s="132"/>
      <c r="C6" s="141"/>
    </row>
    <row r="7" spans="1:7" x14ac:dyDescent="0.2">
      <c r="A7" s="116" t="s">
        <v>123</v>
      </c>
      <c r="B7" s="131"/>
      <c r="C7" s="141"/>
      <c r="F7" s="20"/>
    </row>
    <row r="8" spans="1:7" x14ac:dyDescent="0.2">
      <c r="A8" s="115"/>
      <c r="B8" s="132"/>
      <c r="C8" s="141"/>
    </row>
    <row r="9" spans="1:7" x14ac:dyDescent="0.2">
      <c r="A9" s="115" t="s">
        <v>124</v>
      </c>
      <c r="B9" s="145">
        <f>+'Profit and Loss - Normal'!D21</f>
        <v>8889</v>
      </c>
      <c r="C9" s="145">
        <f>'Profit and Loss - Normal'!E28</f>
        <v>-2580</v>
      </c>
    </row>
    <row r="10" spans="1:7" x14ac:dyDescent="0.2">
      <c r="A10" s="117" t="s">
        <v>125</v>
      </c>
      <c r="B10" s="132"/>
      <c r="C10" s="141"/>
      <c r="F10" s="18"/>
    </row>
    <row r="11" spans="1:7" x14ac:dyDescent="0.2">
      <c r="A11" s="115" t="s">
        <v>126</v>
      </c>
      <c r="B11" s="132"/>
      <c r="C11" s="141"/>
    </row>
    <row r="12" spans="1:7" x14ac:dyDescent="0.2">
      <c r="A12" s="117"/>
      <c r="B12" s="132"/>
      <c r="C12" s="141"/>
      <c r="F12" s="18"/>
    </row>
    <row r="13" spans="1:7" x14ac:dyDescent="0.2">
      <c r="A13" s="117" t="s">
        <v>127</v>
      </c>
      <c r="B13" s="132"/>
      <c r="C13" s="141"/>
      <c r="F13" s="18"/>
    </row>
    <row r="14" spans="1:7" x14ac:dyDescent="0.2">
      <c r="A14" s="115" t="s">
        <v>128</v>
      </c>
      <c r="B14" s="132"/>
      <c r="C14" s="141"/>
    </row>
    <row r="15" spans="1:7" x14ac:dyDescent="0.2">
      <c r="A15" s="115" t="s">
        <v>129</v>
      </c>
      <c r="B15" s="132"/>
      <c r="C15" s="141"/>
    </row>
    <row r="16" spans="1:7" x14ac:dyDescent="0.2">
      <c r="A16" s="115" t="s">
        <v>130</v>
      </c>
      <c r="B16" s="132">
        <v>2580</v>
      </c>
      <c r="C16" s="141">
        <v>11245</v>
      </c>
    </row>
    <row r="17" spans="1:6" x14ac:dyDescent="0.2">
      <c r="A17" s="115" t="s">
        <v>131</v>
      </c>
      <c r="B17" s="132" t="s">
        <v>156</v>
      </c>
      <c r="C17" s="141"/>
    </row>
    <row r="18" spans="1:6" x14ac:dyDescent="0.2">
      <c r="A18" s="115" t="s">
        <v>132</v>
      </c>
      <c r="B18" s="132"/>
      <c r="C18" s="141"/>
    </row>
    <row r="19" spans="1:6" ht="15" x14ac:dyDescent="0.25">
      <c r="A19" s="115"/>
      <c r="B19" s="132"/>
      <c r="C19" s="141"/>
      <c r="D19"/>
      <c r="E19"/>
    </row>
    <row r="20" spans="1:6" x14ac:dyDescent="0.2">
      <c r="A20" s="117" t="s">
        <v>133</v>
      </c>
      <c r="B20" s="132"/>
      <c r="C20" s="141"/>
      <c r="F20" s="119"/>
    </row>
    <row r="21" spans="1:6" x14ac:dyDescent="0.2">
      <c r="A21" s="115" t="s">
        <v>134</v>
      </c>
      <c r="B21" s="132"/>
      <c r="C21" s="141"/>
    </row>
    <row r="22" spans="1:6" x14ac:dyDescent="0.2">
      <c r="A22" s="115"/>
      <c r="B22" s="132"/>
      <c r="C22" s="141"/>
    </row>
    <row r="23" spans="1:6" x14ac:dyDescent="0.2">
      <c r="A23" s="117" t="s">
        <v>135</v>
      </c>
      <c r="B23" s="132"/>
      <c r="C23" s="141"/>
      <c r="F23" s="18"/>
    </row>
    <row r="24" spans="1:6" x14ac:dyDescent="0.2">
      <c r="A24" s="115" t="s">
        <v>136</v>
      </c>
      <c r="B24" s="132"/>
      <c r="C24" s="141"/>
    </row>
    <row r="25" spans="1:6" x14ac:dyDescent="0.2">
      <c r="A25" s="115"/>
      <c r="B25" s="132"/>
      <c r="C25" s="141"/>
    </row>
    <row r="26" spans="1:6" x14ac:dyDescent="0.2">
      <c r="A26" s="117" t="s">
        <v>137</v>
      </c>
      <c r="B26" s="132"/>
      <c r="C26" s="141">
        <f>SUM(C9:C25)</f>
        <v>8665</v>
      </c>
      <c r="F26" s="18"/>
    </row>
    <row r="27" spans="1:6" x14ac:dyDescent="0.2">
      <c r="A27" s="115"/>
      <c r="B27" s="132"/>
      <c r="C27" s="141"/>
    </row>
    <row r="28" spans="1:6" x14ac:dyDescent="0.2">
      <c r="A28" s="116" t="s">
        <v>138</v>
      </c>
      <c r="B28" s="131"/>
      <c r="C28" s="141"/>
      <c r="F28" s="20"/>
    </row>
    <row r="29" spans="1:6" x14ac:dyDescent="0.2">
      <c r="A29" s="115"/>
      <c r="B29" s="132"/>
      <c r="C29" s="141"/>
    </row>
    <row r="30" spans="1:6" x14ac:dyDescent="0.2">
      <c r="A30" s="115" t="s">
        <v>139</v>
      </c>
      <c r="B30" s="132"/>
      <c r="C30" s="141"/>
    </row>
    <row r="31" spans="1:6" x14ac:dyDescent="0.2">
      <c r="A31" s="115" t="s">
        <v>140</v>
      </c>
      <c r="B31" s="132"/>
      <c r="C31" s="141"/>
    </row>
    <row r="32" spans="1:6" x14ac:dyDescent="0.2">
      <c r="A32" s="115" t="s">
        <v>141</v>
      </c>
      <c r="B32" s="132"/>
      <c r="C32" s="141"/>
    </row>
    <row r="33" spans="1:6" x14ac:dyDescent="0.2">
      <c r="A33" s="115" t="s">
        <v>152</v>
      </c>
      <c r="B33" s="132"/>
      <c r="C33" s="141"/>
    </row>
    <row r="34" spans="1:6" x14ac:dyDescent="0.2">
      <c r="A34" s="115"/>
      <c r="B34" s="132"/>
      <c r="C34" s="141"/>
    </row>
    <row r="35" spans="1:6" x14ac:dyDescent="0.2">
      <c r="A35" s="117" t="s">
        <v>142</v>
      </c>
      <c r="B35" s="132"/>
      <c r="C35" s="141"/>
      <c r="F35" s="18"/>
    </row>
    <row r="36" spans="1:6" x14ac:dyDescent="0.2">
      <c r="A36" s="115"/>
      <c r="B36" s="132"/>
      <c r="C36" s="141"/>
    </row>
    <row r="37" spans="1:6" x14ac:dyDescent="0.2">
      <c r="A37" s="116" t="s">
        <v>143</v>
      </c>
      <c r="B37" s="131"/>
      <c r="C37" s="141"/>
      <c r="F37" s="20"/>
    </row>
    <row r="38" spans="1:6" x14ac:dyDescent="0.2">
      <c r="A38" s="115"/>
      <c r="B38" s="132"/>
      <c r="C38" s="141"/>
    </row>
    <row r="39" spans="1:6" x14ac:dyDescent="0.2">
      <c r="A39" s="115" t="s">
        <v>144</v>
      </c>
      <c r="B39" s="132"/>
      <c r="C39" s="141"/>
    </row>
    <row r="40" spans="1:6" x14ac:dyDescent="0.2">
      <c r="A40" s="115" t="s">
        <v>145</v>
      </c>
      <c r="B40" s="132"/>
      <c r="C40" s="141"/>
    </row>
    <row r="41" spans="1:6" x14ac:dyDescent="0.2">
      <c r="A41" s="115" t="s">
        <v>146</v>
      </c>
      <c r="B41" s="132"/>
      <c r="C41" s="141"/>
    </row>
    <row r="42" spans="1:6" x14ac:dyDescent="0.2">
      <c r="A42" s="115"/>
      <c r="B42" s="132"/>
      <c r="C42" s="141"/>
    </row>
    <row r="43" spans="1:6" x14ac:dyDescent="0.2">
      <c r="A43" s="117" t="s">
        <v>147</v>
      </c>
      <c r="B43" s="132"/>
      <c r="C43" s="141"/>
      <c r="F43" s="18"/>
    </row>
    <row r="44" spans="1:6" x14ac:dyDescent="0.2">
      <c r="A44" s="115"/>
      <c r="B44" s="132"/>
      <c r="C44" s="141"/>
    </row>
    <row r="45" spans="1:6" x14ac:dyDescent="0.2">
      <c r="A45" s="117" t="s">
        <v>148</v>
      </c>
      <c r="B45" s="132"/>
      <c r="C45" s="141"/>
      <c r="F45" s="18"/>
    </row>
    <row r="46" spans="1:6" x14ac:dyDescent="0.2">
      <c r="A46" s="115"/>
      <c r="B46" s="132"/>
      <c r="C46" s="141"/>
    </row>
    <row r="47" spans="1:6" x14ac:dyDescent="0.2">
      <c r="A47" s="115" t="s">
        <v>149</v>
      </c>
      <c r="B47" s="132" t="s">
        <v>156</v>
      </c>
      <c r="C47" s="141">
        <v>0</v>
      </c>
    </row>
    <row r="48" spans="1:6" x14ac:dyDescent="0.2">
      <c r="A48" s="115" t="s">
        <v>150</v>
      </c>
      <c r="B48" s="132" t="s">
        <v>156</v>
      </c>
      <c r="C48" s="141">
        <v>0</v>
      </c>
    </row>
    <row r="49" spans="1:5" x14ac:dyDescent="0.2">
      <c r="A49" s="115" t="s">
        <v>151</v>
      </c>
      <c r="B49" s="132" t="s">
        <v>156</v>
      </c>
      <c r="C49" s="141">
        <f>C48-C47</f>
        <v>0</v>
      </c>
      <c r="D49" s="16"/>
    </row>
    <row r="50" spans="1:5" x14ac:dyDescent="0.2">
      <c r="A50" s="118"/>
      <c r="B50" s="146"/>
      <c r="C50" s="142"/>
      <c r="D50" s="21"/>
    </row>
    <row r="51" spans="1:5" x14ac:dyDescent="0.2">
      <c r="A51" s="230" t="s">
        <v>100</v>
      </c>
      <c r="B51" s="231"/>
      <c r="C51" s="232">
        <v>1</v>
      </c>
      <c r="D51" s="66"/>
      <c r="E51" s="42"/>
    </row>
    <row r="52" spans="1:5" x14ac:dyDescent="0.2">
      <c r="A52" s="233"/>
      <c r="B52" s="64"/>
      <c r="C52" s="234"/>
    </row>
    <row r="53" spans="1:5" x14ac:dyDescent="0.2">
      <c r="A53" s="110" t="s">
        <v>33</v>
      </c>
      <c r="C53" s="245"/>
    </row>
    <row r="54" spans="1:5" ht="14.25" x14ac:dyDescent="0.2">
      <c r="A54" s="199" t="s">
        <v>171</v>
      </c>
      <c r="C54" s="245"/>
    </row>
    <row r="55" spans="1:5" ht="14.25" x14ac:dyDescent="0.2">
      <c r="A55" s="199" t="s">
        <v>35</v>
      </c>
      <c r="B55" s="68" t="s">
        <v>34</v>
      </c>
      <c r="C55" s="235"/>
    </row>
    <row r="56" spans="1:5" ht="14.25" x14ac:dyDescent="0.2">
      <c r="A56" s="200" t="s">
        <v>172</v>
      </c>
      <c r="B56" s="64"/>
      <c r="C56" s="111"/>
    </row>
    <row r="57" spans="1:5" x14ac:dyDescent="0.2">
      <c r="A57" s="233"/>
      <c r="B57" s="64"/>
      <c r="C57" s="111"/>
    </row>
    <row r="58" spans="1:5" x14ac:dyDescent="0.2">
      <c r="A58" s="236"/>
      <c r="B58" s="64"/>
      <c r="C58" s="111"/>
    </row>
    <row r="59" spans="1:5" x14ac:dyDescent="0.2">
      <c r="A59" s="152"/>
      <c r="B59" s="194"/>
      <c r="C59" s="134"/>
      <c r="E59" s="69"/>
    </row>
    <row r="60" spans="1:5" x14ac:dyDescent="0.2">
      <c r="A60" s="110" t="s">
        <v>35</v>
      </c>
      <c r="B60" s="68" t="s">
        <v>114</v>
      </c>
      <c r="C60" s="235" t="s">
        <v>166</v>
      </c>
      <c r="D60" s="64"/>
      <c r="E60" s="68"/>
    </row>
    <row r="61" spans="1:5" x14ac:dyDescent="0.2">
      <c r="A61" s="237" t="s">
        <v>72</v>
      </c>
      <c r="B61" s="68" t="s">
        <v>73</v>
      </c>
      <c r="C61" s="235" t="s">
        <v>73</v>
      </c>
      <c r="D61" s="64"/>
      <c r="E61" s="66"/>
    </row>
    <row r="62" spans="1:5" x14ac:dyDescent="0.2">
      <c r="A62" s="238" t="s">
        <v>183</v>
      </c>
      <c r="B62" s="246"/>
      <c r="C62" s="243"/>
      <c r="D62" s="64"/>
      <c r="E62" s="195"/>
    </row>
    <row r="63" spans="1:5" x14ac:dyDescent="0.2">
      <c r="A63" s="64"/>
      <c r="B63" s="64"/>
      <c r="C63" s="64"/>
      <c r="D63" s="64"/>
      <c r="E63" s="195"/>
    </row>
  </sheetData>
  <pageMargins left="0.7" right="0.7" top="0.75" bottom="0.75" header="0.3" footer="0.3"/>
  <pageSetup scale="8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Balance Sheet</vt:lpstr>
      <vt:lpstr>Woking bs</vt:lpstr>
      <vt:lpstr>Profit and Loss - Normal</vt:lpstr>
      <vt:lpstr>note2</vt:lpstr>
      <vt:lpstr>NOTES ALL</vt:lpstr>
      <vt:lpstr>note 5</vt:lpstr>
      <vt:lpstr>grouping</vt:lpstr>
      <vt:lpstr>cash flow</vt:lpstr>
      <vt:lpstr>'Balance Sheet'!Print_Area</vt:lpstr>
      <vt:lpstr>grouping!Print_Titles</vt:lpstr>
      <vt:lpstr>'NOTES ALL'!Print_Titles</vt:lpstr>
    </vt:vector>
  </TitlesOfParts>
  <Company>Deloitte Touche Tohmatsu India Private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Deloitte Touche Tohmatsu India Private Limited</dc:creator>
  <cp:lastModifiedBy>HaTa</cp:lastModifiedBy>
  <cp:lastPrinted>2019-08-13T11:32:05Z</cp:lastPrinted>
  <dcterms:created xsi:type="dcterms:W3CDTF">2012-03-12T08:36:04Z</dcterms:created>
  <dcterms:modified xsi:type="dcterms:W3CDTF">2019-09-07T09:27:44Z</dcterms:modified>
</cp:coreProperties>
</file>