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5120" windowHeight="5205" tabRatio="877"/>
  </bookViews>
  <sheets>
    <sheet name="Balance Sheet" sheetId="3" r:id="rId1"/>
    <sheet name="BS Working" sheetId="93" state="hidden" r:id="rId2"/>
    <sheet name="Profit and Loss - Normal" sheetId="4" r:id="rId3"/>
    <sheet name="note 2" sheetId="66" r:id="rId4"/>
    <sheet name="NOTES ALL" sheetId="67" r:id="rId5"/>
    <sheet name="note 7" sheetId="75" r:id="rId6"/>
    <sheet name="grouping" sheetId="69" state="hidden" r:id="rId7"/>
    <sheet name="dep tax" sheetId="90" state="hidden" r:id="rId8"/>
    <sheet name="cashflow" sheetId="92" r:id="rId9"/>
  </sheets>
  <definedNames>
    <definedName name="___INDEX_SHEET___ASAP_Utilities">#REF!</definedName>
    <definedName name="Contents">#REF!</definedName>
    <definedName name="_xlnm.Print_Area" localSheetId="0">'Balance Sheet'!$A$1:$J$63</definedName>
    <definedName name="_xlnm.Print_Titles" localSheetId="6">grouping!$1:$5</definedName>
    <definedName name="_xlnm.Print_Titles" localSheetId="4">'NOTES ALL'!$1:$2</definedName>
  </definedNames>
  <calcPr calcId="124519"/>
</workbook>
</file>

<file path=xl/calcChain.xml><?xml version="1.0" encoding="utf-8"?>
<calcChain xmlns="http://schemas.openxmlformats.org/spreadsheetml/2006/main">
  <c r="C31" i="67"/>
  <c r="C39"/>
  <c r="C23"/>
  <c r="H41" i="3"/>
  <c r="H39"/>
  <c r="H34"/>
  <c r="H24"/>
  <c r="H22"/>
  <c r="I21" i="4" l="1"/>
  <c r="I23" s="1"/>
  <c r="I10"/>
  <c r="I12" s="1"/>
  <c r="I25" s="1"/>
  <c r="I29" s="1"/>
  <c r="I33" s="1"/>
  <c r="I42" s="1"/>
  <c r="I46" s="1"/>
  <c r="I48" s="1"/>
  <c r="T47" i="3"/>
  <c r="T41"/>
  <c r="T40"/>
  <c r="T39"/>
  <c r="T34"/>
  <c r="T24"/>
  <c r="T23"/>
  <c r="T22"/>
  <c r="T9"/>
  <c r="T8"/>
  <c r="T52"/>
  <c r="T26"/>
  <c r="H8"/>
  <c r="F52" i="93" l="1"/>
  <c r="F14"/>
  <c r="F29" s="1"/>
  <c r="C51" i="67"/>
  <c r="H40" i="3" s="1"/>
  <c r="D51" i="67"/>
  <c r="C94" l="1"/>
  <c r="E21" i="4" s="1"/>
  <c r="E10"/>
  <c r="E12" s="1"/>
  <c r="C50" i="92" l="1"/>
  <c r="C44" l="1"/>
  <c r="D50"/>
  <c r="D44"/>
  <c r="J14" i="75"/>
  <c r="H29"/>
  <c r="I34" i="3"/>
  <c r="I8" l="1"/>
  <c r="D39" i="67"/>
  <c r="C80"/>
  <c r="C60"/>
  <c r="C41"/>
  <c r="C25"/>
  <c r="C10"/>
  <c r="E23" i="4" l="1"/>
  <c r="E25" s="1"/>
  <c r="E29" s="1"/>
  <c r="E33" s="1"/>
  <c r="D36" i="92"/>
  <c r="E15" i="67"/>
  <c r="E41"/>
  <c r="E33"/>
  <c r="E46"/>
  <c r="E42" i="4" l="1"/>
  <c r="C13" i="67" s="1"/>
  <c r="C8" i="92"/>
  <c r="E60" i="67"/>
  <c r="J41" i="3" s="1"/>
  <c r="D60" i="67"/>
  <c r="I41" i="3" s="1"/>
  <c r="E51" i="67"/>
  <c r="I40" i="3"/>
  <c r="I21" i="75"/>
  <c r="K14"/>
  <c r="F12"/>
  <c r="E46" i="4" l="1"/>
  <c r="E48" s="1"/>
  <c r="C27" i="92"/>
  <c r="C46" s="1"/>
  <c r="D10" i="67"/>
  <c r="E10"/>
  <c r="E17" s="1"/>
  <c r="J9" i="3" s="1"/>
  <c r="D94" i="67"/>
  <c r="E94"/>
  <c r="G21" i="4" s="1"/>
  <c r="G23" s="1"/>
  <c r="J47" i="3"/>
  <c r="J40"/>
  <c r="J24"/>
  <c r="J23"/>
  <c r="E78" i="67"/>
  <c r="E80" s="1"/>
  <c r="G10" i="4" s="1"/>
  <c r="G12" s="1"/>
  <c r="J46" i="3"/>
  <c r="F21" i="4" l="1"/>
  <c r="F23" s="1"/>
  <c r="G25"/>
  <c r="E25" i="67"/>
  <c r="J22" i="3" s="1"/>
  <c r="K12" i="75" l="1"/>
  <c r="I7" i="90" l="1"/>
  <c r="G39" i="3" l="1"/>
  <c r="G10"/>
  <c r="G11"/>
  <c r="G12"/>
  <c r="G13"/>
  <c r="G14"/>
  <c r="G17"/>
  <c r="G18"/>
  <c r="G19"/>
  <c r="G20"/>
  <c r="G21"/>
  <c r="G25"/>
  <c r="G27"/>
  <c r="G28"/>
  <c r="G29"/>
  <c r="G30"/>
  <c r="G31"/>
  <c r="G33"/>
  <c r="G34"/>
  <c r="G35"/>
  <c r="G36"/>
  <c r="G37"/>
  <c r="G38"/>
  <c r="G41"/>
  <c r="G42"/>
  <c r="G43"/>
  <c r="G44"/>
  <c r="G45"/>
  <c r="G48"/>
  <c r="G50"/>
  <c r="G51"/>
  <c r="B17" i="69" l="1"/>
  <c r="E25" i="66"/>
  <c r="A1" i="92" l="1"/>
  <c r="E24" i="66"/>
  <c r="E27" s="1"/>
  <c r="C25"/>
  <c r="D27"/>
  <c r="B24" s="1"/>
  <c r="B27" s="1"/>
  <c r="E35" l="1"/>
  <c r="C24"/>
  <c r="C27" s="1"/>
  <c r="A2" i="67"/>
  <c r="A2" i="75" s="1"/>
  <c r="B28" i="69"/>
  <c r="D80" i="67"/>
  <c r="D71"/>
  <c r="I47" i="3" s="1"/>
  <c r="I52" s="1"/>
  <c r="E18" i="75"/>
  <c r="J18" s="1"/>
  <c r="D41" i="67"/>
  <c r="I24" i="3" s="1"/>
  <c r="K18" i="75"/>
  <c r="C17" i="66"/>
  <c r="C14"/>
  <c r="I8" i="90"/>
  <c r="J8" s="1"/>
  <c r="F10" i="4" l="1"/>
  <c r="F12" s="1"/>
  <c r="F25" s="1"/>
  <c r="F29" s="1"/>
  <c r="F33" s="1"/>
  <c r="D8" i="92" s="1"/>
  <c r="D27" s="1"/>
  <c r="D46" s="1"/>
  <c r="G24" i="3"/>
  <c r="G49"/>
  <c r="C35" i="66"/>
  <c r="G47" i="3"/>
  <c r="E17" i="66"/>
  <c r="E14"/>
  <c r="E10"/>
  <c r="C10"/>
  <c r="F42" i="4" l="1"/>
  <c r="D13" i="67" s="1"/>
  <c r="D15" s="1"/>
  <c r="B49" i="69"/>
  <c r="D33" i="67" s="1"/>
  <c r="I23" i="3" s="1"/>
  <c r="B42" i="69"/>
  <c r="B35"/>
  <c r="D17" i="67" l="1"/>
  <c r="I9" i="3" s="1"/>
  <c r="C12" i="67"/>
  <c r="C15" s="1"/>
  <c r="C17" s="1"/>
  <c r="H9" i="3" s="1"/>
  <c r="F46" i="4"/>
  <c r="F48" s="1"/>
  <c r="G23" i="3"/>
  <c r="G40"/>
  <c r="G46"/>
  <c r="E19" i="66"/>
  <c r="J8" i="3" s="1"/>
  <c r="J26" s="1"/>
  <c r="C19" i="66"/>
  <c r="B21" i="69" l="1"/>
  <c r="D25" i="67" s="1"/>
  <c r="I22" i="3" s="1"/>
  <c r="B11" i="69"/>
  <c r="I26" i="3" l="1"/>
  <c r="G22"/>
  <c r="G15"/>
  <c r="H10" i="90"/>
  <c r="G10"/>
  <c r="F10"/>
  <c r="E10"/>
  <c r="E14" i="75"/>
  <c r="H14" s="1"/>
  <c r="E12"/>
  <c r="K13"/>
  <c r="F20"/>
  <c r="H12" l="1"/>
  <c r="I12" s="1"/>
  <c r="J12" s="1"/>
  <c r="I10" i="90"/>
  <c r="I14" i="75"/>
  <c r="B1" i="4"/>
  <c r="A1" i="66" s="1"/>
  <c r="A1" i="67" s="1"/>
  <c r="A1" i="75" s="1"/>
  <c r="C19" i="90" l="1"/>
  <c r="J7"/>
  <c r="J10" s="1"/>
  <c r="G8" i="3"/>
  <c r="K20" i="75"/>
  <c r="H20"/>
  <c r="D20"/>
  <c r="C20"/>
  <c r="B20"/>
  <c r="E20"/>
  <c r="J21" l="1"/>
  <c r="J32" i="3" s="1"/>
  <c r="J52" s="1"/>
  <c r="G20" i="75"/>
  <c r="C18" i="90" l="1"/>
  <c r="I20" i="75"/>
  <c r="J20"/>
  <c r="G32" i="3" l="1"/>
  <c r="C17" i="90" l="1"/>
  <c r="C21" s="1"/>
  <c r="C23" s="1"/>
  <c r="A1" i="69" l="1"/>
  <c r="A1" i="90" s="1"/>
  <c r="G9" i="3" l="1"/>
  <c r="G26" s="1"/>
  <c r="G53" s="1"/>
  <c r="C33" i="67"/>
  <c r="H23" i="3" s="1"/>
  <c r="H26" s="1"/>
  <c r="C71" i="67"/>
  <c r="H47" i="3" s="1"/>
  <c r="H52" s="1"/>
  <c r="H53" l="1"/>
</calcChain>
</file>

<file path=xl/sharedStrings.xml><?xml version="1.0" encoding="utf-8"?>
<sst xmlns="http://schemas.openxmlformats.org/spreadsheetml/2006/main" count="411" uniqueCount="272">
  <si>
    <t>A</t>
  </si>
  <si>
    <t>EQUITY AND LIABILITIES</t>
  </si>
  <si>
    <t>Shareholders’ funds</t>
  </si>
  <si>
    <t xml:space="preserve">(a) Share capital </t>
  </si>
  <si>
    <t>(b) Reserves and surplus</t>
  </si>
  <si>
    <t>(c) Money received against share warrants</t>
  </si>
  <si>
    <t>Share application money pending allotment</t>
  </si>
  <si>
    <t>Non-current liabilities</t>
  </si>
  <si>
    <t>(a) Long-term borrowings</t>
  </si>
  <si>
    <t>(d) Long-term provisions</t>
  </si>
  <si>
    <t>Current liabilities</t>
  </si>
  <si>
    <t>(a) Short-term borrowings</t>
  </si>
  <si>
    <t>(b) Trade payables</t>
  </si>
  <si>
    <t>(c) Other current liabilities</t>
  </si>
  <si>
    <t>(d) Short-term provisions</t>
  </si>
  <si>
    <t>GN 6.17</t>
  </si>
  <si>
    <t>TOTAL</t>
  </si>
  <si>
    <t>B</t>
  </si>
  <si>
    <t>ASSETS</t>
  </si>
  <si>
    <t>Non-current assets</t>
  </si>
  <si>
    <t>(a) Fixed assets</t>
  </si>
  <si>
    <t>(i) Tangible assets</t>
  </si>
  <si>
    <t>(ii) Intangible assets</t>
  </si>
  <si>
    <t>(iii) Capital work-in-progress</t>
  </si>
  <si>
    <t>(iv) Intangible assets under development</t>
  </si>
  <si>
    <t>(v) Fixed assets held for sale</t>
  </si>
  <si>
    <t>(b) Non-current investments</t>
  </si>
  <si>
    <t>(d) Long-term loans and advances</t>
  </si>
  <si>
    <t>(e) Other non-current assets</t>
  </si>
  <si>
    <t>Current assets</t>
  </si>
  <si>
    <t>(a) Current investments</t>
  </si>
  <si>
    <t>(b) Inventories</t>
  </si>
  <si>
    <t>(c) Trade receivables</t>
  </si>
  <si>
    <t>(e) Short-term loans and advances</t>
  </si>
  <si>
    <t>(f) Other current assets</t>
  </si>
  <si>
    <t xml:space="preserve">In terms of our report attached. </t>
  </si>
  <si>
    <t xml:space="preserve">For and on behalf of the Board of Directors </t>
  </si>
  <si>
    <t>Chartered Accountants</t>
  </si>
  <si>
    <t xml:space="preserve"> </t>
  </si>
  <si>
    <t>Particulars</t>
  </si>
  <si>
    <t>AS 9.10</t>
  </si>
  <si>
    <t>Less: Excise duty</t>
  </si>
  <si>
    <t>Other income</t>
  </si>
  <si>
    <t>Total revenue (1+2)</t>
  </si>
  <si>
    <t>Expenses</t>
  </si>
  <si>
    <t>(a) Cost of materials consumed</t>
  </si>
  <si>
    <t>(b) Purchases of stock-in-trade</t>
  </si>
  <si>
    <t>(c) Changes in inventories of finished goods, work-in-progress and stock-in-trade</t>
  </si>
  <si>
    <t>(d) Employee benefits expense</t>
  </si>
  <si>
    <t>(e) Finance costs</t>
  </si>
  <si>
    <t>(f) Depreciation and amortisation expense</t>
  </si>
  <si>
    <t>(g) Other expenses</t>
  </si>
  <si>
    <t>Total expenses</t>
  </si>
  <si>
    <t>Exceptional items</t>
  </si>
  <si>
    <t>Extraordinary items</t>
  </si>
  <si>
    <t>Tax expense:</t>
  </si>
  <si>
    <t>GN 9.8.1</t>
  </si>
  <si>
    <t>(a) Current tax expense for current year</t>
  </si>
  <si>
    <t>GN 9.8.2</t>
  </si>
  <si>
    <t>(a) Basic</t>
  </si>
  <si>
    <t>AS 20.50</t>
  </si>
  <si>
    <t>(b) Diluted</t>
  </si>
  <si>
    <t>In terms of our report attached.</t>
  </si>
  <si>
    <t>Total</t>
  </si>
  <si>
    <t>(a) Authorised</t>
  </si>
  <si>
    <t>(c) Subscribed and fully paid up</t>
  </si>
  <si>
    <t>Deposits</t>
  </si>
  <si>
    <t>Gross block</t>
  </si>
  <si>
    <t>Amount</t>
  </si>
  <si>
    <t>Unsecured, considered good</t>
  </si>
  <si>
    <t>(a) Cash on hand</t>
  </si>
  <si>
    <t>(i) In current accounts</t>
  </si>
  <si>
    <t xml:space="preserve">Total </t>
  </si>
  <si>
    <t>Number of shares</t>
  </si>
  <si>
    <t>(i) Continuing operations</t>
  </si>
  <si>
    <t>(d) Cash and cash equivalents</t>
  </si>
  <si>
    <t>Profit / (Loss) before exceptional and extraordinary items and tax (3 - 4)</t>
  </si>
  <si>
    <t xml:space="preserve">(c) Other long-term liabilities </t>
  </si>
  <si>
    <t>(b) Deferred tax liabilities (net)</t>
  </si>
  <si>
    <t>(c) Deferred tax assets (net)</t>
  </si>
  <si>
    <t>Revenue from operations (gross)</t>
  </si>
  <si>
    <t>Revenue from operations (net)</t>
  </si>
  <si>
    <t>AS 20.8
AS 20.9
GN 9.11</t>
  </si>
  <si>
    <t>PARTICULAR</t>
  </si>
  <si>
    <t>Trade payable</t>
  </si>
  <si>
    <t>Trade Payable</t>
  </si>
  <si>
    <t>Depreciation</t>
  </si>
  <si>
    <t>Net Block</t>
  </si>
  <si>
    <t>Qty</t>
  </si>
  <si>
    <t>Trade Receivable</t>
  </si>
  <si>
    <t>Total(10)</t>
  </si>
  <si>
    <t>Place : Mumbai</t>
  </si>
  <si>
    <t>Director</t>
  </si>
  <si>
    <t>Tangible assets:-</t>
  </si>
  <si>
    <t>Additions/Adustment during the period</t>
  </si>
  <si>
    <t>For the period</t>
  </si>
  <si>
    <t>Additions/ Adustment during the period</t>
  </si>
  <si>
    <t>Previous Year</t>
  </si>
  <si>
    <t>(b) Balances with banks</t>
  </si>
  <si>
    <t/>
  </si>
  <si>
    <t>Audit Fees</t>
  </si>
  <si>
    <t>Notes No.</t>
  </si>
  <si>
    <t xml:space="preserve">(b) Issued </t>
  </si>
  <si>
    <t>Atco Limited</t>
  </si>
  <si>
    <t>For G.C.Patel &amp; Co.</t>
  </si>
  <si>
    <t>Partner</t>
  </si>
  <si>
    <t>Depreciation As per Income Tax Act</t>
  </si>
  <si>
    <t xml:space="preserve">Sl.No. </t>
  </si>
  <si>
    <t>PARTICULARS</t>
  </si>
  <si>
    <t>DEP. RATE</t>
  </si>
  <si>
    <t>OPENING WDV</t>
  </si>
  <si>
    <t>SOLD DURING THE YEAR</t>
  </si>
  <si>
    <t>DEPRECIATION</t>
  </si>
  <si>
    <t>CLOSING WDV</t>
  </si>
  <si>
    <t>Computer</t>
  </si>
  <si>
    <t>From Related parties and others</t>
  </si>
  <si>
    <t>Atcomaart Services Limited</t>
  </si>
  <si>
    <t xml:space="preserve">(a) Security deposits </t>
  </si>
  <si>
    <t>AMOUNT</t>
  </si>
  <si>
    <t>Computers</t>
  </si>
  <si>
    <t>Vaarad Ventures Limited</t>
  </si>
  <si>
    <t>Telephone Deposit</t>
  </si>
  <si>
    <t>Edesk Services Ltd</t>
  </si>
  <si>
    <t>INNOVAMEDIA PUBLICATIONS LIMITED</t>
  </si>
  <si>
    <t>Fees &amp; Taxes</t>
  </si>
  <si>
    <t>Priliminary exp</t>
  </si>
  <si>
    <t>Telephone Expenses</t>
  </si>
  <si>
    <t>Computer Accessories</t>
  </si>
  <si>
    <t>Geo Thermal Water Limited</t>
  </si>
  <si>
    <t>Hi Scan Pvt. Ltd.</t>
  </si>
  <si>
    <t>Hi Scan Pvt. Ltd.-Retail Invoices</t>
  </si>
  <si>
    <t>G.C.Patel &amp; Co.</t>
  </si>
  <si>
    <t>Salary Payable</t>
  </si>
  <si>
    <t>Telephone Exp.Payable</t>
  </si>
  <si>
    <t>VAT Deposit</t>
  </si>
  <si>
    <t>Provision for Tax</t>
  </si>
  <si>
    <t>NPBT</t>
  </si>
  <si>
    <t>Dep.As per Co.</t>
  </si>
  <si>
    <t>Dep As per I.T</t>
  </si>
  <si>
    <t>Taxable Income</t>
  </si>
  <si>
    <t>Tax@30.9%</t>
  </si>
  <si>
    <t>Provision to be made</t>
  </si>
  <si>
    <t>(b) Excess/(Short) provisionfor Income Tax Written Back</t>
  </si>
  <si>
    <t>(c) Deferred tax</t>
  </si>
  <si>
    <t>Other Income</t>
  </si>
  <si>
    <t>Other Current Liabilities</t>
  </si>
  <si>
    <t>GROUPING OF FINANCIAL STATEMENTS</t>
  </si>
  <si>
    <t>Notes No. "2":- SHARE CAPITAL</t>
  </si>
  <si>
    <t>Notes No. "3":- RESERVES AND SURPLUS</t>
  </si>
  <si>
    <t>Reconciliation of the number of shares outstanding at the beginning and at the end of the reporting period</t>
  </si>
  <si>
    <t>At the Beginning of period</t>
  </si>
  <si>
    <t>Add:- Issued during the year</t>
  </si>
  <si>
    <t>Less:- Brought Back during the year</t>
  </si>
  <si>
    <t>Outstanding at the end of period</t>
  </si>
  <si>
    <t>Details of each shareholder holding more than 5% shares:</t>
  </si>
  <si>
    <t>Name of Shareholder</t>
  </si>
  <si>
    <t>%</t>
  </si>
  <si>
    <t>Opening Balance of Securities Premium</t>
  </si>
  <si>
    <t>Add:During the year</t>
  </si>
  <si>
    <t>Cloaing Balance of the year</t>
  </si>
  <si>
    <t xml:space="preserve">Opening Balance of Profit &amp; Loss </t>
  </si>
  <si>
    <t>Add/(Less): Profit/(Loss) during the year</t>
  </si>
  <si>
    <t>Closing Balance of the year</t>
  </si>
  <si>
    <t xml:space="preserve">Significant Accounting Policies </t>
  </si>
  <si>
    <t xml:space="preserve">Significant  Accounting Policies </t>
  </si>
  <si>
    <t>Earnings per share (of Rs.1 Each)</t>
  </si>
  <si>
    <t xml:space="preserve">                                                                                                                                          </t>
  </si>
  <si>
    <t>FRN:113693W</t>
  </si>
  <si>
    <t>Advance from Clients</t>
  </si>
  <si>
    <t>Note:</t>
  </si>
  <si>
    <t xml:space="preserve">CASH FLOW STATEMENT </t>
  </si>
  <si>
    <t>CASH FLOW FROM OPERATING ACTIVITIES</t>
  </si>
  <si>
    <t>Profit Before Tax</t>
  </si>
  <si>
    <t xml:space="preserve">Adjustments </t>
  </si>
  <si>
    <t>Changes in assets and liabilities</t>
  </si>
  <si>
    <t>Trade &amp; other Receivables</t>
  </si>
  <si>
    <t>Trade payable &amp; Provisions</t>
  </si>
  <si>
    <t>Other Current Assets</t>
  </si>
  <si>
    <t>Extra ordinary Items</t>
  </si>
  <si>
    <t>Prior Years Expenses Written off</t>
  </si>
  <si>
    <t>Taxation for the year</t>
  </si>
  <si>
    <t>Income tax  and Deffered Tax</t>
  </si>
  <si>
    <t>Net Cash Generated from Operating Activities(A)</t>
  </si>
  <si>
    <t>CASH FLOW FROM INVESTING ACTIVITIES</t>
  </si>
  <si>
    <t>Purchase of Fixed Assets</t>
  </si>
  <si>
    <t>Capital WIP Tranferred</t>
  </si>
  <si>
    <t>Sale of Fixed Assets</t>
  </si>
  <si>
    <t>Investment in Subsidiaries</t>
  </si>
  <si>
    <t>Net Cash Generated from Investing Activities(B)</t>
  </si>
  <si>
    <t>CASH FLOW FROM FINANCING ACTIVITIES</t>
  </si>
  <si>
    <t>Proceeds from Loan</t>
  </si>
  <si>
    <t>Proceeds to issue of shares</t>
  </si>
  <si>
    <t>Securities premium received</t>
  </si>
  <si>
    <t>Net Cash Generated from Financing Activities('C)</t>
  </si>
  <si>
    <t>Net Cash flow (A+B+C)</t>
  </si>
  <si>
    <t>Opening balance of Cash &amp; Cash Equivalents</t>
  </si>
  <si>
    <t>Closing balance of Cash &amp; Cash Equivalents</t>
  </si>
  <si>
    <t>Net Cash &amp; Cash Equivalents  for the year</t>
  </si>
  <si>
    <t>1,00,00,000 Equity shares of Rs.1 each with voting rights (P.Y.1,00,00,000 Equity Share of Rs.1/- each)</t>
  </si>
  <si>
    <t>19,98,000Equity shares of Rs.1 each with voting rights (P.Y. 19,98,000 Equity Share of Rs.1/- each)</t>
  </si>
  <si>
    <t>19,98,000 Equity shares of Rs.1 each with voting rights (P.Y.19,98,000 Equity Share of Rs.1/- each)</t>
  </si>
  <si>
    <t>Tata Docomo- Internet Chg.</t>
  </si>
  <si>
    <t xml:space="preserve">MTNL Ltd </t>
  </si>
  <si>
    <t>Capital WIP (Brand Building/ Godwill)*</t>
  </si>
  <si>
    <t>* Represents Brand Building/Goodwill acquired on tranfer of online product of print &amp; digital version of various magazine &amp; licenses which are under implementation.</t>
  </si>
  <si>
    <t>Don’t refer</t>
  </si>
  <si>
    <t>-</t>
  </si>
  <si>
    <t>Misc expenses</t>
  </si>
  <si>
    <t>Deferred Tax</t>
  </si>
  <si>
    <t>Long Term Loan &amp; Advances</t>
  </si>
  <si>
    <t>G.C.Patel</t>
  </si>
  <si>
    <t>Short term Provision</t>
  </si>
  <si>
    <t>AS AT 31.3.2015</t>
  </si>
  <si>
    <t>Deductions/ Retirement during the Period</t>
  </si>
  <si>
    <t>ADDITIONS / REVALUATION ON OR BEFORE 02/10/2014</t>
  </si>
  <si>
    <t>ADDITIONS / REVALUATION AFTER 02/10/2014</t>
  </si>
  <si>
    <t xml:space="preserve">Provision For Expenses </t>
  </si>
  <si>
    <t>Less: Depreciation change on account of Companies Act 2013</t>
  </si>
  <si>
    <t>Short Term Borrowings</t>
  </si>
  <si>
    <t>Short Term loans and Advances</t>
  </si>
  <si>
    <t>Bank Charges</t>
  </si>
  <si>
    <t>Professional fees</t>
  </si>
  <si>
    <t>(a) Advance Tax and TDS with Government Authorities</t>
  </si>
  <si>
    <t xml:space="preserve">(b) Other loans and advances </t>
  </si>
  <si>
    <t>Notes No. "4":-TRADE PAYABLE</t>
  </si>
  <si>
    <t>Notes No. "5":- OTHER CURRENT LIABILITIES</t>
  </si>
  <si>
    <t>Notes No. "6":- SHORT TERM PROVISIONS</t>
  </si>
  <si>
    <t>Notes No. "7":- TANGIBLE ASSETS AND INTANGIBLE ASSETS</t>
  </si>
  <si>
    <t>AS AT 31.3.2017</t>
  </si>
  <si>
    <r>
      <t xml:space="preserve">Ref No.
</t>
    </r>
    <r>
      <rPr>
        <sz val="11"/>
        <rFont val="Calibri"/>
        <family val="2"/>
        <scheme val="minor"/>
      </rPr>
      <t>GI 3
GN 6.10</t>
    </r>
  </si>
  <si>
    <r>
      <t xml:space="preserve">Profit / (Loss) before extraordinary items and tax  (5 </t>
    </r>
    <r>
      <rPr>
        <u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6)</t>
    </r>
  </si>
  <si>
    <r>
      <t xml:space="preserve">Profit / (Loss) before tax  (7 </t>
    </r>
    <r>
      <rPr>
        <u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8)</t>
    </r>
  </si>
  <si>
    <r>
      <t xml:space="preserve">Profit / (Loss) for the year(9 </t>
    </r>
    <r>
      <rPr>
        <u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>10)</t>
    </r>
  </si>
  <si>
    <t xml:space="preserve">Sanjay Nimbalkar                   </t>
  </si>
  <si>
    <t xml:space="preserve">Mahendra Sanghvi </t>
  </si>
  <si>
    <t>BALANCE SHEET AS AT 31ST MARCH,2018</t>
  </si>
  <si>
    <t>AS AT 31.3.2018</t>
  </si>
  <si>
    <t>Notes No. "8":- LONG TERM LOANS AND ADVANCE</t>
  </si>
  <si>
    <t>Notes No. "9":-OTHER NON CURRENT ASSETS</t>
  </si>
  <si>
    <t>Notes No. "10":- CASH &amp; CASH EQUIVALENTS</t>
  </si>
  <si>
    <t>Notes No. "11":- OTHER INCOME</t>
  </si>
  <si>
    <t>Notes No. "12":- OTHER EXPENSES</t>
  </si>
  <si>
    <t>Mem no. 047327</t>
  </si>
  <si>
    <t>Details</t>
  </si>
  <si>
    <t xml:space="preserve">1998000 of Equity shares @ Rs. 1/ each </t>
  </si>
  <si>
    <t>G.c.Patel</t>
  </si>
  <si>
    <t>Nitin Datnwala</t>
  </si>
  <si>
    <t>Tata Docomo A/c</t>
  </si>
  <si>
    <t>Profession tax Co.</t>
  </si>
  <si>
    <t>Atcomaart Servies ltd</t>
  </si>
  <si>
    <t xml:space="preserve">Geo Thermal </t>
  </si>
  <si>
    <t>Provision for A.Y. 2013-14</t>
  </si>
  <si>
    <t>Provision for Expenses</t>
  </si>
  <si>
    <t>Hi scan P Ltd</t>
  </si>
  <si>
    <t>Hi scan P Ltd ( Retal Invoice )</t>
  </si>
  <si>
    <t>Brand Buidling</t>
  </si>
  <si>
    <t>Telehone Deposit</t>
  </si>
  <si>
    <t>Vat Deposit</t>
  </si>
  <si>
    <t>Vaarad Ventuers Ltd</t>
  </si>
  <si>
    <t>TDS  2012-13</t>
  </si>
  <si>
    <t>TDS  2013-14</t>
  </si>
  <si>
    <t>AHMD VAT receivable</t>
  </si>
  <si>
    <t xml:space="preserve">Less </t>
  </si>
  <si>
    <t>Services Tax</t>
  </si>
  <si>
    <t>Hdfc bank</t>
  </si>
  <si>
    <t>Date :31/08/2018</t>
  </si>
  <si>
    <t>BALANCE SHEET AS AT 31ST MARCH,2019</t>
  </si>
  <si>
    <t>AS AT 31.3.2019</t>
  </si>
  <si>
    <t>STATEMENT OF PROFIT AND LOSS AT AT 31ST MARCH,2019</t>
  </si>
  <si>
    <t>NOTES TO FINANCIAL STATEMENTS AS AT 31ST MARCH,2019</t>
  </si>
  <si>
    <t>AS AT 1.04.2018</t>
  </si>
  <si>
    <t>Date :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</si>
</sst>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(* #,##0_);_(* \(#,##0\);_(* &quot;-&quot;??_);_(@_)"/>
    <numFmt numFmtId="167" formatCode="_ * #,##0_ ;_ * \-#,##0_ ;_ * &quot;-&quot;??_ ;_ @_ "/>
    <numFmt numFmtId="168" formatCode="&quot;&quot;0.00"/>
    <numFmt numFmtId="169" formatCode="_ * #,##0.0_ ;_ * \-#,##0.0_ ;_ * &quot;-&quot;??_ ;_ @_ "/>
    <numFmt numFmtId="170" formatCode="_ * #,##0.000_ ;_ * \-#,##0.000_ ;_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  <xf numFmtId="0" fontId="2" fillId="0" borderId="0"/>
  </cellStyleXfs>
  <cellXfs count="381">
    <xf numFmtId="0" fontId="0" fillId="0" borderId="0" xfId="0"/>
    <xf numFmtId="167" fontId="9" fillId="0" borderId="0" xfId="1" applyNumberFormat="1" applyFont="1" applyFill="1" applyBorder="1" applyAlignment="1">
      <alignment vertical="top"/>
    </xf>
    <xf numFmtId="167" fontId="9" fillId="0" borderId="0" xfId="1" applyNumberFormat="1" applyFont="1" applyBorder="1" applyAlignment="1">
      <alignment vertical="top"/>
    </xf>
    <xf numFmtId="167" fontId="9" fillId="0" borderId="0" xfId="1" applyNumberFormat="1" applyFont="1" applyFill="1" applyBorder="1" applyAlignment="1" applyProtection="1">
      <alignment vertical="top"/>
    </xf>
    <xf numFmtId="167" fontId="9" fillId="0" borderId="0" xfId="1" applyNumberFormat="1" applyFont="1" applyFill="1" applyBorder="1" applyAlignment="1" applyProtection="1">
      <alignment horizontal="center" vertical="top"/>
    </xf>
    <xf numFmtId="167" fontId="10" fillId="0" borderId="0" xfId="1" applyNumberFormat="1" applyFont="1" applyFill="1" applyBorder="1" applyAlignment="1" applyProtection="1">
      <alignment horizontal="center" vertical="top"/>
    </xf>
    <xf numFmtId="167" fontId="10" fillId="0" borderId="0" xfId="1" applyNumberFormat="1" applyFont="1" applyFill="1" applyBorder="1" applyAlignment="1" applyProtection="1">
      <alignment vertical="top"/>
    </xf>
    <xf numFmtId="1" fontId="7" fillId="0" borderId="0" xfId="0" applyNumberFormat="1" applyFont="1"/>
    <xf numFmtId="1" fontId="8" fillId="0" borderId="0" xfId="0" applyNumberFormat="1" applyFont="1"/>
    <xf numFmtId="1" fontId="5" fillId="0" borderId="0" xfId="2" applyNumberFormat="1" applyAlignment="1" applyProtection="1"/>
    <xf numFmtId="167" fontId="9" fillId="0" borderId="0" xfId="1" applyNumberFormat="1" applyFont="1" applyBorder="1"/>
    <xf numFmtId="167" fontId="10" fillId="0" borderId="0" xfId="1" applyNumberFormat="1" applyFont="1" applyBorder="1"/>
    <xf numFmtId="167" fontId="10" fillId="0" borderId="0" xfId="1" applyNumberFormat="1" applyFont="1" applyFill="1" applyBorder="1" applyAlignment="1">
      <alignment vertical="top"/>
    </xf>
    <xf numFmtId="167" fontId="9" fillId="0" borderId="0" xfId="1" applyNumberFormat="1" applyFont="1" applyBorder="1" applyAlignment="1">
      <alignment horizontal="right" vertical="top"/>
    </xf>
    <xf numFmtId="168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165" fontId="8" fillId="0" borderId="0" xfId="1" applyFont="1"/>
    <xf numFmtId="167" fontId="12" fillId="0" borderId="0" xfId="1" applyNumberFormat="1" applyFont="1" applyFill="1" applyBorder="1"/>
    <xf numFmtId="0" fontId="11" fillId="0" borderId="0" xfId="0" applyFont="1" applyFill="1" applyBorder="1"/>
    <xf numFmtId="167" fontId="11" fillId="0" borderId="0" xfId="0" applyNumberFormat="1" applyFont="1" applyFill="1" applyBorder="1"/>
    <xf numFmtId="37" fontId="11" fillId="0" borderId="0" xfId="0" applyNumberFormat="1" applyFont="1" applyFill="1" applyBorder="1"/>
    <xf numFmtId="43" fontId="11" fillId="0" borderId="0" xfId="0" applyNumberFormat="1" applyFont="1" applyFill="1" applyBorder="1"/>
    <xf numFmtId="167" fontId="9" fillId="0" borderId="10" xfId="1" applyNumberFormat="1" applyFont="1" applyBorder="1" applyAlignment="1">
      <alignment vertical="top"/>
    </xf>
    <xf numFmtId="167" fontId="10" fillId="0" borderId="10" xfId="1" applyNumberFormat="1" applyFont="1" applyBorder="1" applyAlignment="1">
      <alignment vertical="top"/>
    </xf>
    <xf numFmtId="167" fontId="9" fillId="0" borderId="7" xfId="1" applyNumberFormat="1" applyFont="1" applyBorder="1" applyAlignment="1">
      <alignment vertical="top"/>
    </xf>
    <xf numFmtId="167" fontId="9" fillId="0" borderId="11" xfId="1" applyNumberFormat="1" applyFont="1" applyBorder="1"/>
    <xf numFmtId="167" fontId="9" fillId="0" borderId="11" xfId="1" applyNumberFormat="1" applyFont="1" applyBorder="1" applyAlignment="1">
      <alignment horizontal="right" vertical="top"/>
    </xf>
    <xf numFmtId="167" fontId="10" fillId="0" borderId="12" xfId="1" applyNumberFormat="1" applyFont="1" applyBorder="1" applyAlignment="1">
      <alignment horizontal="right"/>
    </xf>
    <xf numFmtId="167" fontId="10" fillId="0" borderId="11" xfId="1" applyNumberFormat="1" applyFont="1" applyBorder="1" applyAlignment="1">
      <alignment horizontal="right"/>
    </xf>
    <xf numFmtId="167" fontId="10" fillId="0" borderId="12" xfId="1" applyNumberFormat="1" applyFont="1" applyBorder="1" applyAlignment="1">
      <alignment horizontal="right" vertical="top"/>
    </xf>
    <xf numFmtId="167" fontId="10" fillId="0" borderId="11" xfId="1" applyNumberFormat="1" applyFont="1" applyBorder="1" applyAlignment="1">
      <alignment horizontal="right" vertical="top"/>
    </xf>
    <xf numFmtId="167" fontId="11" fillId="0" borderId="11" xfId="1" applyNumberFormat="1" applyFont="1" applyBorder="1" applyAlignment="1">
      <alignment horizontal="right" vertical="top"/>
    </xf>
    <xf numFmtId="167" fontId="10" fillId="0" borderId="3" xfId="1" applyNumberFormat="1" applyFont="1" applyBorder="1"/>
    <xf numFmtId="167" fontId="10" fillId="0" borderId="10" xfId="1" applyNumberFormat="1" applyFont="1" applyBorder="1"/>
    <xf numFmtId="49" fontId="11" fillId="0" borderId="10" xfId="0" applyNumberFormat="1" applyFont="1" applyBorder="1" applyAlignment="1">
      <alignment vertical="top"/>
    </xf>
    <xf numFmtId="1" fontId="3" fillId="0" borderId="12" xfId="0" applyNumberFormat="1" applyFont="1" applyBorder="1" applyAlignment="1" applyProtection="1">
      <alignment horizontal="center" vertical="justify"/>
    </xf>
    <xf numFmtId="1" fontId="8" fillId="0" borderId="13" xfId="0" applyNumberFormat="1" applyFont="1" applyBorder="1" applyProtection="1"/>
    <xf numFmtId="1" fontId="8" fillId="0" borderId="11" xfId="0" applyNumberFormat="1" applyFont="1" applyBorder="1" applyProtection="1"/>
    <xf numFmtId="167" fontId="8" fillId="0" borderId="11" xfId="1" applyNumberFormat="1" applyFont="1" applyBorder="1" applyProtection="1"/>
    <xf numFmtId="169" fontId="8" fillId="0" borderId="11" xfId="1" applyNumberFormat="1" applyFont="1" applyBorder="1" applyProtection="1"/>
    <xf numFmtId="167" fontId="3" fillId="0" borderId="12" xfId="1" applyNumberFormat="1" applyFont="1" applyBorder="1" applyProtection="1"/>
    <xf numFmtId="1" fontId="3" fillId="0" borderId="3" xfId="0" applyNumberFormat="1" applyFont="1" applyBorder="1" applyAlignment="1" applyProtection="1">
      <alignment horizontal="center" vertical="justify"/>
    </xf>
    <xf numFmtId="1" fontId="8" fillId="0" borderId="10" xfId="0" applyNumberFormat="1" applyFont="1" applyBorder="1" applyProtection="1"/>
    <xf numFmtId="167" fontId="8" fillId="0" borderId="10" xfId="1" applyNumberFormat="1" applyFont="1" applyBorder="1" applyAlignment="1" applyProtection="1">
      <alignment horizontal="center"/>
      <protection locked="0"/>
    </xf>
    <xf numFmtId="169" fontId="8" fillId="0" borderId="10" xfId="1" applyNumberFormat="1" applyFont="1" applyBorder="1" applyProtection="1">
      <protection locked="0"/>
    </xf>
    <xf numFmtId="169" fontId="3" fillId="0" borderId="3" xfId="1" applyNumberFormat="1" applyFont="1" applyBorder="1" applyProtection="1"/>
    <xf numFmtId="9" fontId="8" fillId="0" borderId="11" xfId="1" applyNumberFormat="1" applyFont="1" applyBorder="1" applyProtection="1">
      <protection locked="0"/>
    </xf>
    <xf numFmtId="169" fontId="8" fillId="0" borderId="11" xfId="1" applyNumberFormat="1" applyFont="1" applyBorder="1" applyProtection="1">
      <protection locked="0"/>
    </xf>
    <xf numFmtId="169" fontId="3" fillId="0" borderId="12" xfId="1" applyNumberFormat="1" applyFont="1" applyBorder="1" applyProtection="1"/>
    <xf numFmtId="169" fontId="8" fillId="0" borderId="13" xfId="1" applyNumberFormat="1" applyFont="1" applyBorder="1" applyAlignment="1" applyProtection="1">
      <alignment horizontal="left"/>
      <protection locked="0"/>
    </xf>
    <xf numFmtId="169" fontId="8" fillId="0" borderId="11" xfId="1" applyNumberFormat="1" applyFont="1" applyBorder="1" applyAlignment="1" applyProtection="1">
      <alignment horizontal="left"/>
      <protection locked="0"/>
    </xf>
    <xf numFmtId="167" fontId="8" fillId="0" borderId="10" xfId="1" applyNumberFormat="1" applyFont="1" applyBorder="1" applyProtection="1">
      <protection locked="0"/>
    </xf>
    <xf numFmtId="167" fontId="3" fillId="0" borderId="3" xfId="1" applyNumberFormat="1" applyFont="1" applyBorder="1" applyProtection="1"/>
    <xf numFmtId="167" fontId="8" fillId="0" borderId="10" xfId="1" applyNumberFormat="1" applyFont="1" applyBorder="1" applyProtection="1"/>
    <xf numFmtId="169" fontId="8" fillId="0" borderId="10" xfId="1" applyNumberFormat="1" applyFont="1" applyBorder="1" applyProtection="1"/>
    <xf numFmtId="167" fontId="9" fillId="3" borderId="10" xfId="1" applyNumberFormat="1" applyFont="1" applyFill="1" applyBorder="1" applyAlignment="1">
      <alignment vertical="top"/>
    </xf>
    <xf numFmtId="167" fontId="10" fillId="0" borderId="0" xfId="1" applyNumberFormat="1" applyFont="1" applyFill="1" applyBorder="1" applyAlignment="1" applyProtection="1">
      <alignment horizontal="left" vertical="top"/>
    </xf>
    <xf numFmtId="167" fontId="9" fillId="0" borderId="0" xfId="1" applyNumberFormat="1" applyFont="1" applyFill="1" applyBorder="1" applyAlignment="1" applyProtection="1">
      <alignment horizontal="left" vertical="top"/>
    </xf>
    <xf numFmtId="167" fontId="9" fillId="0" borderId="14" xfId="1" applyNumberFormat="1" applyFont="1" applyFill="1" applyBorder="1" applyAlignment="1">
      <alignment vertical="top"/>
    </xf>
    <xf numFmtId="167" fontId="9" fillId="0" borderId="8" xfId="1" applyNumberFormat="1" applyFont="1" applyFill="1" applyBorder="1" applyAlignment="1">
      <alignment vertical="top"/>
    </xf>
    <xf numFmtId="167" fontId="8" fillId="0" borderId="0" xfId="1" applyNumberFormat="1" applyFont="1" applyBorder="1" applyAlignment="1">
      <alignment vertical="top"/>
    </xf>
    <xf numFmtId="167" fontId="7" fillId="3" borderId="0" xfId="1" applyNumberFormat="1" applyFont="1" applyFill="1" applyBorder="1"/>
    <xf numFmtId="167" fontId="8" fillId="3" borderId="0" xfId="1" applyNumberFormat="1" applyFont="1" applyFill="1" applyBorder="1" applyAlignment="1">
      <alignment vertical="top"/>
    </xf>
    <xf numFmtId="167" fontId="7" fillId="3" borderId="0" xfId="1" applyNumberFormat="1" applyFont="1" applyFill="1" applyBorder="1" applyAlignment="1">
      <alignment vertical="top"/>
    </xf>
    <xf numFmtId="167" fontId="7" fillId="0" borderId="0" xfId="1" applyNumberFormat="1" applyFont="1" applyBorder="1" applyAlignment="1">
      <alignment vertical="top" wrapText="1"/>
    </xf>
    <xf numFmtId="167" fontId="7" fillId="3" borderId="3" xfId="1" applyNumberFormat="1" applyFont="1" applyFill="1" applyBorder="1" applyAlignment="1">
      <alignment horizontal="center" vertical="top" wrapText="1"/>
    </xf>
    <xf numFmtId="167" fontId="8" fillId="3" borderId="2" xfId="1" applyNumberFormat="1" applyFont="1" applyFill="1" applyBorder="1" applyAlignment="1">
      <alignment vertical="top"/>
    </xf>
    <xf numFmtId="167" fontId="7" fillId="3" borderId="3" xfId="1" applyNumberFormat="1" applyFont="1" applyFill="1" applyBorder="1" applyAlignment="1">
      <alignment horizontal="right" vertical="center"/>
    </xf>
    <xf numFmtId="167" fontId="7" fillId="0" borderId="0" xfId="1" applyNumberFormat="1" applyFont="1" applyBorder="1" applyAlignment="1">
      <alignment horizontal="justify" vertical="top"/>
    </xf>
    <xf numFmtId="167" fontId="7" fillId="3" borderId="10" xfId="1" quotePrefix="1" applyNumberFormat="1" applyFont="1" applyFill="1" applyBorder="1" applyAlignment="1">
      <alignment horizontal="center" vertical="top"/>
    </xf>
    <xf numFmtId="167" fontId="8" fillId="3" borderId="0" xfId="1" quotePrefix="1" applyNumberFormat="1" applyFont="1" applyFill="1" applyBorder="1" applyAlignment="1">
      <alignment horizontal="center" vertical="top"/>
    </xf>
    <xf numFmtId="167" fontId="8" fillId="3" borderId="10" xfId="1" applyNumberFormat="1" applyFont="1" applyFill="1" applyBorder="1" applyAlignment="1">
      <alignment horizontal="center" vertical="top"/>
    </xf>
    <xf numFmtId="167" fontId="7" fillId="3" borderId="10" xfId="1" applyNumberFormat="1" applyFont="1" applyFill="1" applyBorder="1" applyAlignment="1">
      <alignment vertical="top"/>
    </xf>
    <xf numFmtId="167" fontId="8" fillId="3" borderId="10" xfId="1" applyNumberFormat="1" applyFont="1" applyFill="1" applyBorder="1" applyAlignment="1">
      <alignment vertical="top"/>
    </xf>
    <xf numFmtId="167" fontId="8" fillId="3" borderId="0" xfId="1" applyNumberFormat="1" applyFont="1" applyFill="1" applyBorder="1" applyAlignment="1">
      <alignment horizontal="left" vertical="top" indent="2"/>
    </xf>
    <xf numFmtId="167" fontId="8" fillId="3" borderId="10" xfId="1" applyNumberFormat="1" applyFont="1" applyFill="1" applyBorder="1" applyAlignment="1" applyProtection="1">
      <alignment horizontal="center" vertical="top"/>
    </xf>
    <xf numFmtId="167" fontId="8" fillId="3" borderId="10" xfId="1" applyNumberFormat="1" applyFont="1" applyFill="1" applyBorder="1" applyAlignment="1">
      <alignment horizontal="left" vertical="top"/>
    </xf>
    <xf numFmtId="167" fontId="8" fillId="3" borderId="11" xfId="1" applyNumberFormat="1" applyFont="1" applyFill="1" applyBorder="1" applyAlignment="1" applyProtection="1">
      <alignment horizontal="center" vertical="top"/>
    </xf>
    <xf numFmtId="167" fontId="8" fillId="3" borderId="11" xfId="1" applyNumberFormat="1" applyFont="1" applyFill="1" applyBorder="1" applyAlignment="1">
      <alignment vertical="top"/>
    </xf>
    <xf numFmtId="167" fontId="7" fillId="3" borderId="10" xfId="1" applyNumberFormat="1" applyFont="1" applyFill="1" applyBorder="1" applyAlignment="1">
      <alignment horizontal="center" vertical="top"/>
    </xf>
    <xf numFmtId="167" fontId="8" fillId="3" borderId="0" xfId="1" applyNumberFormat="1" applyFont="1" applyFill="1" applyBorder="1" applyAlignment="1">
      <alignment horizontal="left" vertical="top" indent="4"/>
    </xf>
    <xf numFmtId="167" fontId="8" fillId="3" borderId="13" xfId="1" applyNumberFormat="1" applyFont="1" applyFill="1" applyBorder="1" applyAlignment="1">
      <alignment vertical="top"/>
    </xf>
    <xf numFmtId="167" fontId="7" fillId="3" borderId="6" xfId="1" applyNumberFormat="1" applyFont="1" applyFill="1" applyBorder="1" applyAlignment="1">
      <alignment vertical="top"/>
    </xf>
    <xf numFmtId="167" fontId="8" fillId="3" borderId="15" xfId="1" applyNumberFormat="1" applyFont="1" applyFill="1" applyBorder="1" applyAlignment="1">
      <alignment vertical="top"/>
    </xf>
    <xf numFmtId="167" fontId="8" fillId="3" borderId="13" xfId="1" applyNumberFormat="1" applyFont="1" applyFill="1" applyBorder="1" applyAlignment="1" applyProtection="1">
      <alignment vertical="top"/>
    </xf>
    <xf numFmtId="167" fontId="8" fillId="3" borderId="0" xfId="1" applyNumberFormat="1" applyFont="1" applyFill="1" applyBorder="1" applyAlignment="1" applyProtection="1">
      <alignment vertical="top"/>
    </xf>
    <xf numFmtId="167" fontId="8" fillId="3" borderId="11" xfId="1" applyNumberFormat="1" applyFont="1" applyFill="1" applyBorder="1" applyAlignment="1" applyProtection="1">
      <alignment vertical="top"/>
    </xf>
    <xf numFmtId="167" fontId="7" fillId="3" borderId="13" xfId="1" applyNumberFormat="1" applyFont="1" applyFill="1" applyBorder="1" applyAlignment="1" applyProtection="1">
      <alignment vertical="top"/>
    </xf>
    <xf numFmtId="167" fontId="7" fillId="3" borderId="0" xfId="1" applyNumberFormat="1" applyFont="1" applyFill="1" applyBorder="1" applyAlignment="1" applyProtection="1">
      <alignment horizontal="left" vertical="top"/>
    </xf>
    <xf numFmtId="167" fontId="7" fillId="3" borderId="11" xfId="1" applyNumberFormat="1" applyFont="1" applyFill="1" applyBorder="1" applyAlignment="1" applyProtection="1">
      <alignment vertical="top"/>
    </xf>
    <xf numFmtId="167" fontId="7" fillId="3" borderId="0" xfId="1" applyNumberFormat="1" applyFont="1" applyFill="1" applyBorder="1" applyAlignment="1" applyProtection="1">
      <alignment vertical="top"/>
    </xf>
    <xf numFmtId="167" fontId="7" fillId="3" borderId="13" xfId="1" applyNumberFormat="1" applyFont="1" applyFill="1" applyBorder="1" applyAlignment="1">
      <alignment vertical="top"/>
    </xf>
    <xf numFmtId="167" fontId="8" fillId="3" borderId="0" xfId="1" applyNumberFormat="1" applyFont="1" applyFill="1" applyBorder="1" applyAlignment="1" applyProtection="1">
      <alignment horizontal="left" vertical="top"/>
    </xf>
    <xf numFmtId="167" fontId="8" fillId="3" borderId="14" xfId="1" applyNumberFormat="1" applyFont="1" applyFill="1" applyBorder="1" applyAlignment="1">
      <alignment vertical="top"/>
    </xf>
    <xf numFmtId="167" fontId="8" fillId="3" borderId="8" xfId="1" applyNumberFormat="1" applyFont="1" applyFill="1" applyBorder="1" applyAlignment="1">
      <alignment vertical="top"/>
    </xf>
    <xf numFmtId="167" fontId="7" fillId="3" borderId="8" xfId="1" applyNumberFormat="1" applyFont="1" applyFill="1" applyBorder="1" applyAlignment="1">
      <alignment vertical="top"/>
    </xf>
    <xf numFmtId="167" fontId="8" fillId="0" borderId="9" xfId="1" applyNumberFormat="1" applyFont="1" applyFill="1" applyBorder="1" applyAlignment="1">
      <alignment vertical="top"/>
    </xf>
    <xf numFmtId="167" fontId="8" fillId="2" borderId="0" xfId="1" applyNumberFormat="1" applyFont="1" applyFill="1" applyBorder="1" applyAlignment="1">
      <alignment vertical="top"/>
    </xf>
    <xf numFmtId="167" fontId="7" fillId="0" borderId="0" xfId="1" applyNumberFormat="1" applyFont="1" applyBorder="1" applyAlignment="1">
      <alignment vertical="top"/>
    </xf>
    <xf numFmtId="167" fontId="8" fillId="0" borderId="0" xfId="1" applyNumberFormat="1" applyFont="1" applyFill="1" applyBorder="1" applyAlignment="1">
      <alignment vertical="top"/>
    </xf>
    <xf numFmtId="167" fontId="7" fillId="3" borderId="4" xfId="1" applyNumberFormat="1" applyFont="1" applyFill="1" applyBorder="1" applyAlignment="1">
      <alignment vertical="top"/>
    </xf>
    <xf numFmtId="167" fontId="8" fillId="3" borderId="13" xfId="1" applyNumberFormat="1" applyFont="1" applyFill="1" applyBorder="1" applyAlignment="1">
      <alignment horizontal="center" vertical="top"/>
    </xf>
    <xf numFmtId="167" fontId="7" fillId="3" borderId="12" xfId="1" applyNumberFormat="1" applyFont="1" applyFill="1" applyBorder="1" applyAlignment="1">
      <alignment horizontal="right" vertical="center"/>
    </xf>
    <xf numFmtId="167" fontId="7" fillId="3" borderId="5" xfId="1" applyNumberFormat="1" applyFont="1" applyFill="1" applyBorder="1" applyAlignment="1">
      <alignment horizontal="left" vertical="top"/>
    </xf>
    <xf numFmtId="167" fontId="8" fillId="3" borderId="10" xfId="1" applyNumberFormat="1" applyFont="1" applyFill="1" applyBorder="1" applyAlignment="1" applyProtection="1">
      <alignment vertical="top"/>
    </xf>
    <xf numFmtId="167" fontId="7" fillId="3" borderId="10" xfId="1" applyNumberFormat="1" applyFont="1" applyFill="1" applyBorder="1" applyAlignment="1" applyProtection="1">
      <alignment vertical="top"/>
    </xf>
    <xf numFmtId="167" fontId="7" fillId="3" borderId="11" xfId="1" applyNumberFormat="1" applyFont="1" applyFill="1" applyBorder="1" applyAlignment="1">
      <alignment vertical="top"/>
    </xf>
    <xf numFmtId="167" fontId="8" fillId="3" borderId="0" xfId="1" applyNumberFormat="1" applyFont="1" applyFill="1" applyBorder="1" applyAlignment="1">
      <alignment horizontal="left" vertical="top"/>
    </xf>
    <xf numFmtId="167" fontId="8" fillId="3" borderId="0" xfId="1" applyNumberFormat="1" applyFont="1" applyFill="1" applyBorder="1" applyAlignment="1">
      <alignment horizontal="left" vertical="top" wrapText="1" indent="2"/>
    </xf>
    <xf numFmtId="167" fontId="8" fillId="3" borderId="0" xfId="1" applyNumberFormat="1" applyFont="1" applyFill="1" applyBorder="1" applyAlignment="1">
      <alignment horizontal="left" vertical="top" wrapText="1"/>
    </xf>
    <xf numFmtId="167" fontId="8" fillId="3" borderId="0" xfId="1" applyNumberFormat="1" applyFont="1" applyFill="1" applyBorder="1" applyAlignment="1">
      <alignment vertical="top" wrapText="1"/>
    </xf>
    <xf numFmtId="167" fontId="7" fillId="0" borderId="0" xfId="1" applyNumberFormat="1" applyFont="1" applyFill="1" applyBorder="1" applyAlignment="1">
      <alignment vertical="top"/>
    </xf>
    <xf numFmtId="167" fontId="8" fillId="0" borderId="0" xfId="1" applyNumberFormat="1" applyFont="1" applyBorder="1" applyAlignment="1">
      <alignment vertical="top" wrapText="1"/>
    </xf>
    <xf numFmtId="167" fontId="8" fillId="3" borderId="0" xfId="1" quotePrefix="1" applyNumberFormat="1" applyFont="1" applyFill="1" applyBorder="1" applyAlignment="1">
      <alignment horizontal="left" vertical="top" indent="4"/>
    </xf>
    <xf numFmtId="164" fontId="7" fillId="3" borderId="10" xfId="1" applyNumberFormat="1" applyFont="1" applyFill="1" applyBorder="1" applyAlignment="1">
      <alignment vertical="top"/>
    </xf>
    <xf numFmtId="39" fontId="7" fillId="3" borderId="10" xfId="1" applyNumberFormat="1" applyFont="1" applyFill="1" applyBorder="1" applyAlignment="1">
      <alignment vertical="top"/>
    </xf>
    <xf numFmtId="39" fontId="7" fillId="3" borderId="11" xfId="1" applyNumberFormat="1" applyFont="1" applyFill="1" applyBorder="1" applyAlignment="1">
      <alignment vertical="top"/>
    </xf>
    <xf numFmtId="4" fontId="8" fillId="0" borderId="0" xfId="1" applyNumberFormat="1" applyFont="1" applyBorder="1" applyAlignment="1">
      <alignment vertical="top"/>
    </xf>
    <xf numFmtId="165" fontId="7" fillId="3" borderId="10" xfId="1" applyNumberFormat="1" applyFont="1" applyFill="1" applyBorder="1" applyAlignment="1">
      <alignment vertical="top"/>
    </xf>
    <xf numFmtId="167" fontId="7" fillId="3" borderId="7" xfId="1" applyNumberFormat="1" applyFont="1" applyFill="1" applyBorder="1" applyAlignment="1">
      <alignment horizontal="center" vertical="top"/>
    </xf>
    <xf numFmtId="167" fontId="8" fillId="3" borderId="8" xfId="1" quotePrefix="1" applyNumberFormat="1" applyFont="1" applyFill="1" applyBorder="1" applyAlignment="1">
      <alignment horizontal="left" vertical="top" indent="4"/>
    </xf>
    <xf numFmtId="167" fontId="8" fillId="3" borderId="7" xfId="1" applyNumberFormat="1" applyFont="1" applyFill="1" applyBorder="1" applyAlignment="1" applyProtection="1">
      <alignment vertical="top"/>
    </xf>
    <xf numFmtId="167" fontId="7" fillId="3" borderId="7" xfId="1" applyNumberFormat="1" applyFont="1" applyFill="1" applyBorder="1" applyAlignment="1" applyProtection="1">
      <alignment vertical="top"/>
    </xf>
    <xf numFmtId="167" fontId="7" fillId="3" borderId="7" xfId="1" applyNumberFormat="1" applyFont="1" applyFill="1" applyBorder="1" applyAlignment="1">
      <alignment vertical="top"/>
    </xf>
    <xf numFmtId="167" fontId="8" fillId="3" borderId="9" xfId="1" applyNumberFormat="1" applyFont="1" applyFill="1" applyBorder="1" applyAlignment="1">
      <alignment vertical="top"/>
    </xf>
    <xf numFmtId="167" fontId="7" fillId="3" borderId="0" xfId="1" applyNumberFormat="1" applyFont="1" applyFill="1" applyBorder="1" applyAlignment="1">
      <alignment vertical="top" wrapText="1"/>
    </xf>
    <xf numFmtId="167" fontId="7" fillId="3" borderId="8" xfId="1" applyNumberFormat="1" applyFont="1" applyFill="1" applyBorder="1" applyAlignment="1">
      <alignment vertical="top" wrapText="1"/>
    </xf>
    <xf numFmtId="167" fontId="8" fillId="3" borderId="8" xfId="1" applyNumberFormat="1" applyFont="1" applyFill="1" applyBorder="1" applyAlignment="1" applyProtection="1">
      <alignment vertical="top"/>
    </xf>
    <xf numFmtId="167" fontId="7" fillId="3" borderId="8" xfId="1" applyNumberFormat="1" applyFont="1" applyFill="1" applyBorder="1" applyAlignment="1" applyProtection="1">
      <alignment vertical="top"/>
    </xf>
    <xf numFmtId="167" fontId="7" fillId="3" borderId="9" xfId="1" applyNumberFormat="1" applyFont="1" applyFill="1" applyBorder="1" applyAlignment="1">
      <alignment vertical="top" wrapText="1"/>
    </xf>
    <xf numFmtId="167" fontId="8" fillId="3" borderId="13" xfId="1" applyNumberFormat="1" applyFont="1" applyFill="1" applyBorder="1" applyAlignment="1" applyProtection="1">
      <alignment horizontal="left" vertical="top"/>
    </xf>
    <xf numFmtId="167" fontId="7" fillId="3" borderId="13" xfId="1" applyNumberFormat="1" applyFont="1" applyFill="1" applyBorder="1" applyAlignment="1" applyProtection="1">
      <alignment horizontal="left" vertical="top"/>
    </xf>
    <xf numFmtId="167" fontId="8" fillId="0" borderId="0" xfId="1" applyNumberFormat="1" applyFont="1" applyFill="1" applyBorder="1" applyAlignment="1" applyProtection="1">
      <alignment horizontal="center" vertical="top"/>
    </xf>
    <xf numFmtId="167" fontId="8" fillId="0" borderId="0" xfId="1" applyNumberFormat="1" applyFont="1" applyFill="1" applyBorder="1" applyAlignment="1" applyProtection="1">
      <alignment vertical="top"/>
    </xf>
    <xf numFmtId="167" fontId="7" fillId="0" borderId="0" xfId="1" applyNumberFormat="1" applyFont="1" applyFill="1" applyBorder="1" applyAlignment="1" applyProtection="1">
      <alignment vertical="top"/>
    </xf>
    <xf numFmtId="167" fontId="8" fillId="3" borderId="13" xfId="1" applyNumberFormat="1" applyFont="1" applyFill="1" applyBorder="1" applyAlignment="1" applyProtection="1">
      <alignment horizontal="center" vertical="top"/>
    </xf>
    <xf numFmtId="167" fontId="7" fillId="0" borderId="0" xfId="1" applyNumberFormat="1" applyFont="1" applyFill="1" applyBorder="1" applyAlignment="1" applyProtection="1">
      <alignment horizontal="left" vertical="top" wrapText="1"/>
    </xf>
    <xf numFmtId="167" fontId="8" fillId="3" borderId="9" xfId="1" applyNumberFormat="1" applyFont="1" applyFill="1" applyBorder="1" applyAlignment="1" applyProtection="1">
      <alignment horizontal="left" vertical="top"/>
    </xf>
    <xf numFmtId="167" fontId="8" fillId="0" borderId="0" xfId="1" applyNumberFormat="1" applyFont="1" applyBorder="1" applyAlignment="1">
      <alignment horizontal="center" vertical="top"/>
    </xf>
    <xf numFmtId="167" fontId="8" fillId="3" borderId="14" xfId="1" applyNumberFormat="1" applyFont="1" applyFill="1" applyBorder="1" applyAlignment="1">
      <alignment horizontal="center" vertical="top"/>
    </xf>
    <xf numFmtId="167" fontId="7" fillId="0" borderId="0" xfId="1" applyNumberFormat="1" applyFont="1" applyBorder="1"/>
    <xf numFmtId="167" fontId="7" fillId="0" borderId="0" xfId="1" applyNumberFormat="1" applyFont="1" applyFill="1" applyBorder="1"/>
    <xf numFmtId="167" fontId="8" fillId="0" borderId="0" xfId="1" applyNumberFormat="1" applyFont="1" applyFill="1" applyBorder="1"/>
    <xf numFmtId="167" fontId="8" fillId="0" borderId="0" xfId="1" applyNumberFormat="1" applyFont="1" applyBorder="1"/>
    <xf numFmtId="167" fontId="8" fillId="3" borderId="0" xfId="1" applyNumberFormat="1" applyFont="1" applyFill="1" applyBorder="1"/>
    <xf numFmtId="167" fontId="8" fillId="0" borderId="13" xfId="1" applyNumberFormat="1" applyFont="1" applyBorder="1"/>
    <xf numFmtId="167" fontId="8" fillId="3" borderId="13" xfId="1" applyNumberFormat="1" applyFont="1" applyFill="1" applyBorder="1"/>
    <xf numFmtId="167" fontId="8" fillId="3" borderId="4" xfId="1" applyNumberFormat="1" applyFont="1" applyFill="1" applyBorder="1"/>
    <xf numFmtId="167" fontId="8" fillId="3" borderId="10" xfId="1" applyNumberFormat="1" applyFont="1" applyFill="1" applyBorder="1"/>
    <xf numFmtId="167" fontId="7" fillId="3" borderId="0" xfId="1" applyNumberFormat="1" applyFont="1" applyFill="1"/>
    <xf numFmtId="167" fontId="8" fillId="3" borderId="0" xfId="1" applyNumberFormat="1" applyFont="1" applyFill="1"/>
    <xf numFmtId="167" fontId="8" fillId="3" borderId="14" xfId="1" applyNumberFormat="1" applyFont="1" applyFill="1" applyBorder="1"/>
    <xf numFmtId="167" fontId="8" fillId="3" borderId="7" xfId="1" applyNumberFormat="1" applyFont="1" applyFill="1" applyBorder="1"/>
    <xf numFmtId="170" fontId="8" fillId="0" borderId="0" xfId="1" applyNumberFormat="1" applyFont="1" applyBorder="1"/>
    <xf numFmtId="167" fontId="7" fillId="3" borderId="4" xfId="1" applyNumberFormat="1" applyFont="1" applyFill="1" applyBorder="1" applyAlignment="1">
      <alignment horizontal="center" vertical="center"/>
    </xf>
    <xf numFmtId="167" fontId="7" fillId="3" borderId="14" xfId="1" applyNumberFormat="1" applyFont="1" applyFill="1" applyBorder="1" applyAlignment="1">
      <alignment horizontal="center" vertical="center"/>
    </xf>
    <xf numFmtId="167" fontId="7" fillId="3" borderId="1" xfId="1" applyNumberFormat="1" applyFont="1" applyFill="1" applyBorder="1" applyAlignment="1">
      <alignment horizontal="center" vertical="top" wrapText="1"/>
    </xf>
    <xf numFmtId="167" fontId="7" fillId="3" borderId="3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top" wrapText="1"/>
    </xf>
    <xf numFmtId="167" fontId="8" fillId="3" borderId="13" xfId="1" applyNumberFormat="1" applyFont="1" applyFill="1" applyBorder="1" applyAlignment="1">
      <alignment vertical="top" wrapText="1"/>
    </xf>
    <xf numFmtId="167" fontId="8" fillId="3" borderId="13" xfId="1" applyNumberFormat="1" applyFont="1" applyFill="1" applyBorder="1" applyAlignment="1">
      <alignment vertical="center"/>
    </xf>
    <xf numFmtId="167" fontId="8" fillId="3" borderId="10" xfId="1" applyNumberFormat="1" applyFont="1" applyFill="1" applyBorder="1" applyAlignment="1">
      <alignment vertical="center"/>
    </xf>
    <xf numFmtId="167" fontId="8" fillId="3" borderId="0" xfId="1" applyNumberFormat="1" applyFont="1" applyFill="1" applyBorder="1" applyAlignment="1">
      <alignment vertical="center"/>
    </xf>
    <xf numFmtId="167" fontId="8" fillId="3" borderId="13" xfId="1" applyNumberFormat="1" applyFont="1" applyFill="1" applyBorder="1" applyAlignment="1">
      <alignment horizontal="left" vertical="top"/>
    </xf>
    <xf numFmtId="167" fontId="7" fillId="3" borderId="1" xfId="1" applyNumberFormat="1" applyFont="1" applyFill="1" applyBorder="1" applyAlignment="1">
      <alignment vertical="top"/>
    </xf>
    <xf numFmtId="167" fontId="7" fillId="3" borderId="3" xfId="1" applyNumberFormat="1" applyFont="1" applyFill="1" applyBorder="1" applyAlignment="1">
      <alignment vertical="top"/>
    </xf>
    <xf numFmtId="167" fontId="7" fillId="3" borderId="14" xfId="1" applyNumberFormat="1" applyFont="1" applyFill="1" applyBorder="1" applyAlignment="1">
      <alignment horizontal="center" vertical="top" wrapText="1"/>
    </xf>
    <xf numFmtId="167" fontId="7" fillId="3" borderId="1" xfId="1" applyNumberFormat="1" applyFont="1" applyFill="1" applyBorder="1" applyAlignment="1">
      <alignment horizontal="center" vertical="center"/>
    </xf>
    <xf numFmtId="167" fontId="8" fillId="3" borderId="0" xfId="1" applyNumberFormat="1" applyFont="1" applyFill="1" applyBorder="1" applyAlignment="1">
      <alignment horizontal="left" wrapText="1"/>
    </xf>
    <xf numFmtId="167" fontId="7" fillId="3" borderId="1" xfId="1" applyNumberFormat="1" applyFont="1" applyFill="1" applyBorder="1" applyAlignment="1">
      <alignment horizontal="center"/>
    </xf>
    <xf numFmtId="167" fontId="7" fillId="3" borderId="3" xfId="1" applyNumberFormat="1" applyFont="1" applyFill="1" applyBorder="1" applyAlignment="1">
      <alignment horizontal="center"/>
    </xf>
    <xf numFmtId="167" fontId="7" fillId="3" borderId="2" xfId="1" applyNumberFormat="1" applyFont="1" applyFill="1" applyBorder="1" applyAlignment="1">
      <alignment horizontal="center"/>
    </xf>
    <xf numFmtId="4" fontId="8" fillId="3" borderId="4" xfId="1" applyNumberFormat="1" applyFont="1" applyFill="1" applyBorder="1"/>
    <xf numFmtId="4" fontId="8" fillId="3" borderId="0" xfId="1" applyNumberFormat="1" applyFont="1" applyFill="1" applyBorder="1"/>
    <xf numFmtId="167" fontId="8" fillId="3" borderId="13" xfId="1" applyNumberFormat="1" applyFont="1" applyFill="1" applyBorder="1" applyAlignment="1">
      <alignment horizontal="left" vertical="center"/>
    </xf>
    <xf numFmtId="167" fontId="8" fillId="3" borderId="13" xfId="1" applyNumberFormat="1" applyFont="1" applyFill="1" applyBorder="1" applyAlignment="1">
      <alignment horizontal="center" vertical="center"/>
    </xf>
    <xf numFmtId="167" fontId="8" fillId="3" borderId="10" xfId="1" applyNumberFormat="1" applyFont="1" applyFill="1" applyBorder="1" applyAlignment="1">
      <alignment horizontal="center" vertical="center"/>
    </xf>
    <xf numFmtId="167" fontId="7" fillId="3" borderId="13" xfId="1" applyNumberFormat="1" applyFont="1" applyFill="1" applyBorder="1" applyAlignment="1">
      <alignment horizontal="center" vertical="center"/>
    </xf>
    <xf numFmtId="167" fontId="8" fillId="3" borderId="0" xfId="1" applyNumberFormat="1" applyFont="1" applyFill="1" applyBorder="1" applyAlignment="1">
      <alignment horizontal="left"/>
    </xf>
    <xf numFmtId="167" fontId="8" fillId="3" borderId="13" xfId="0" applyNumberFormat="1" applyFont="1" applyFill="1" applyBorder="1"/>
    <xf numFmtId="167" fontId="8" fillId="3" borderId="10" xfId="0" applyNumberFormat="1" applyFont="1" applyFill="1" applyBorder="1"/>
    <xf numFmtId="43" fontId="8" fillId="3" borderId="14" xfId="1" applyNumberFormat="1" applyFont="1" applyFill="1" applyBorder="1" applyAlignment="1">
      <alignment vertical="top"/>
    </xf>
    <xf numFmtId="43" fontId="8" fillId="3" borderId="7" xfId="1" applyNumberFormat="1" applyFont="1" applyFill="1" applyBorder="1" applyAlignment="1">
      <alignment vertical="top"/>
    </xf>
    <xf numFmtId="166" fontId="7" fillId="3" borderId="3" xfId="1" applyNumberFormat="1" applyFont="1" applyFill="1" applyBorder="1" applyAlignment="1">
      <alignment vertical="top"/>
    </xf>
    <xf numFmtId="166" fontId="7" fillId="3" borderId="12" xfId="1" applyNumberFormat="1" applyFont="1" applyFill="1" applyBorder="1" applyAlignment="1">
      <alignment vertical="top"/>
    </xf>
    <xf numFmtId="0" fontId="8" fillId="3" borderId="0" xfId="0" applyFont="1" applyFill="1" applyBorder="1"/>
    <xf numFmtId="0" fontId="7" fillId="3" borderId="0" xfId="0" applyFont="1" applyFill="1" applyBorder="1"/>
    <xf numFmtId="167" fontId="7" fillId="3" borderId="2" xfId="1" applyNumberFormat="1" applyFont="1" applyFill="1" applyBorder="1"/>
    <xf numFmtId="167" fontId="7" fillId="3" borderId="10" xfId="1" applyNumberFormat="1" applyFont="1" applyFill="1" applyBorder="1"/>
    <xf numFmtId="167" fontId="7" fillId="3" borderId="1" xfId="1" applyNumberFormat="1" applyFont="1" applyFill="1" applyBorder="1" applyAlignment="1">
      <alignment horizontal="right" vertical="top"/>
    </xf>
    <xf numFmtId="0" fontId="8" fillId="3" borderId="2" xfId="0" applyFont="1" applyFill="1" applyBorder="1"/>
    <xf numFmtId="167" fontId="7" fillId="3" borderId="3" xfId="1" applyNumberFormat="1" applyFont="1" applyFill="1" applyBorder="1"/>
    <xf numFmtId="49" fontId="1" fillId="3" borderId="13" xfId="0" applyNumberFormat="1" applyFont="1" applyFill="1" applyBorder="1" applyAlignment="1">
      <alignment vertical="top"/>
    </xf>
    <xf numFmtId="167" fontId="8" fillId="3" borderId="10" xfId="1" applyNumberFormat="1" applyFont="1" applyFill="1" applyBorder="1" applyAlignment="1">
      <alignment horizontal="right" vertical="top"/>
    </xf>
    <xf numFmtId="167" fontId="7" fillId="3" borderId="3" xfId="1" applyNumberFormat="1" applyFont="1" applyFill="1" applyBorder="1" applyAlignment="1">
      <alignment horizontal="right" vertical="top"/>
    </xf>
    <xf numFmtId="0" fontId="8" fillId="3" borderId="8" xfId="0" applyFont="1" applyFill="1" applyBorder="1"/>
    <xf numFmtId="167" fontId="7" fillId="3" borderId="13" xfId="1" applyNumberFormat="1" applyFont="1" applyFill="1" applyBorder="1"/>
    <xf numFmtId="167" fontId="8" fillId="3" borderId="5" xfId="1" applyNumberFormat="1" applyFont="1" applyFill="1" applyBorder="1"/>
    <xf numFmtId="0" fontId="8" fillId="3" borderId="13" xfId="0" applyFont="1" applyFill="1" applyBorder="1"/>
    <xf numFmtId="167" fontId="8" fillId="3" borderId="11" xfId="1" applyNumberFormat="1" applyFont="1" applyFill="1" applyBorder="1"/>
    <xf numFmtId="167" fontId="7" fillId="3" borderId="3" xfId="1" applyNumberFormat="1" applyFont="1" applyFill="1" applyBorder="1" applyAlignment="1">
      <alignment horizontal="right"/>
    </xf>
    <xf numFmtId="167" fontId="7" fillId="3" borderId="12" xfId="1" applyNumberFormat="1" applyFont="1" applyFill="1" applyBorder="1"/>
    <xf numFmtId="0" fontId="8" fillId="3" borderId="3" xfId="0" applyFont="1" applyFill="1" applyBorder="1"/>
    <xf numFmtId="167" fontId="8" fillId="3" borderId="13" xfId="1" applyNumberFormat="1" applyFont="1" applyFill="1" applyBorder="1" applyAlignment="1">
      <alignment horizontal="left" vertical="top" wrapText="1"/>
    </xf>
    <xf numFmtId="167" fontId="8" fillId="3" borderId="11" xfId="1" applyNumberFormat="1" applyFont="1" applyFill="1" applyBorder="1" applyAlignment="1">
      <alignment horizontal="right" vertical="top"/>
    </xf>
    <xf numFmtId="167" fontId="15" fillId="3" borderId="10" xfId="1" applyNumberFormat="1" applyFont="1" applyFill="1" applyBorder="1" applyAlignment="1">
      <alignment horizontal="right" vertical="top"/>
    </xf>
    <xf numFmtId="167" fontId="15" fillId="3" borderId="11" xfId="1" applyNumberFormat="1" applyFont="1" applyFill="1" applyBorder="1" applyAlignment="1">
      <alignment horizontal="right" vertical="top"/>
    </xf>
    <xf numFmtId="167" fontId="8" fillId="3" borderId="13" xfId="1" applyNumberFormat="1" applyFont="1" applyFill="1" applyBorder="1" applyAlignment="1">
      <alignment horizontal="left" vertical="top" wrapText="1" indent="3"/>
    </xf>
    <xf numFmtId="167" fontId="8" fillId="0" borderId="10" xfId="1" applyNumberFormat="1" applyFont="1" applyFill="1" applyBorder="1" applyAlignment="1">
      <alignment horizontal="right" vertical="top"/>
    </xf>
    <xf numFmtId="167" fontId="16" fillId="3" borderId="10" xfId="1" applyNumberFormat="1" applyFont="1" applyFill="1" applyBorder="1" applyAlignment="1">
      <alignment horizontal="right" vertical="top"/>
    </xf>
    <xf numFmtId="167" fontId="7" fillId="3" borderId="12" xfId="1" applyNumberFormat="1" applyFont="1" applyFill="1" applyBorder="1" applyAlignment="1">
      <alignment vertical="top"/>
    </xf>
    <xf numFmtId="167" fontId="7" fillId="3" borderId="0" xfId="1" applyNumberFormat="1" applyFont="1" applyFill="1" applyBorder="1" applyAlignment="1">
      <alignment horizontal="right"/>
    </xf>
    <xf numFmtId="167" fontId="7" fillId="3" borderId="10" xfId="1" applyNumberFormat="1" applyFont="1" applyFill="1" applyBorder="1" applyAlignment="1">
      <alignment horizontal="center" vertical="center"/>
    </xf>
    <xf numFmtId="167" fontId="8" fillId="3" borderId="11" xfId="1" applyNumberFormat="1" applyFont="1" applyFill="1" applyBorder="1" applyAlignment="1">
      <alignment horizontal="center" vertical="center"/>
    </xf>
    <xf numFmtId="167" fontId="8" fillId="3" borderId="13" xfId="1" applyNumberFormat="1" applyFont="1" applyFill="1" applyBorder="1" applyAlignment="1">
      <alignment horizontal="left" vertical="top" wrapText="1" indent="2"/>
    </xf>
    <xf numFmtId="37" fontId="8" fillId="0" borderId="10" xfId="1" applyNumberFormat="1" applyFont="1" applyFill="1" applyBorder="1" applyAlignment="1">
      <alignment vertical="top"/>
    </xf>
    <xf numFmtId="0" fontId="8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167" fontId="7" fillId="3" borderId="13" xfId="1" applyNumberFormat="1" applyFont="1" applyFill="1" applyBorder="1" applyAlignment="1">
      <alignment horizontal="center" vertical="top"/>
    </xf>
    <xf numFmtId="167" fontId="7" fillId="3" borderId="5" xfId="1" applyNumberFormat="1" applyFont="1" applyFill="1" applyBorder="1" applyAlignment="1">
      <alignment horizontal="center" vertical="center"/>
    </xf>
    <xf numFmtId="0" fontId="8" fillId="3" borderId="10" xfId="0" applyFont="1" applyFill="1" applyBorder="1"/>
    <xf numFmtId="167" fontId="16" fillId="3" borderId="7" xfId="1" applyNumberFormat="1" applyFont="1" applyFill="1" applyBorder="1" applyAlignment="1">
      <alignment horizontal="right" vertical="top"/>
    </xf>
    <xf numFmtId="167" fontId="8" fillId="3" borderId="5" xfId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Border="1"/>
    <xf numFmtId="37" fontId="13" fillId="0" borderId="0" xfId="0" applyNumberFormat="1" applyFont="1" applyBorder="1"/>
    <xf numFmtId="167" fontId="8" fillId="0" borderId="0" xfId="0" applyNumberFormat="1" applyFont="1" applyFill="1" applyBorder="1"/>
    <xf numFmtId="167" fontId="8" fillId="0" borderId="0" xfId="0" applyNumberFormat="1" applyFont="1" applyBorder="1"/>
    <xf numFmtId="0" fontId="8" fillId="2" borderId="0" xfId="0" applyFont="1" applyFill="1" applyBorder="1"/>
    <xf numFmtId="169" fontId="8" fillId="0" borderId="0" xfId="1" applyNumberFormat="1" applyFont="1" applyBorder="1"/>
    <xf numFmtId="167" fontId="7" fillId="3" borderId="3" xfId="1" applyNumberFormat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wrapText="1"/>
    </xf>
    <xf numFmtId="167" fontId="7" fillId="3" borderId="8" xfId="1" applyNumberFormat="1" applyFont="1" applyFill="1" applyBorder="1" applyAlignment="1">
      <alignment horizontal="center" vertical="center" wrapText="1"/>
    </xf>
    <xf numFmtId="167" fontId="7" fillId="3" borderId="9" xfId="1" applyNumberFormat="1" applyFont="1" applyFill="1" applyBorder="1" applyAlignment="1">
      <alignment horizontal="center" vertical="center" wrapText="1"/>
    </xf>
    <xf numFmtId="167" fontId="7" fillId="3" borderId="5" xfId="1" applyNumberFormat="1" applyFont="1" applyFill="1" applyBorder="1"/>
    <xf numFmtId="167" fontId="7" fillId="3" borderId="13" xfId="1" applyNumberFormat="1" applyFont="1" applyFill="1" applyBorder="1" applyAlignment="1">
      <alignment horizontal="left" vertical="top" wrapText="1"/>
    </xf>
    <xf numFmtId="166" fontId="8" fillId="3" borderId="10" xfId="3" applyNumberFormat="1" applyFont="1" applyFill="1" applyBorder="1" applyAlignment="1">
      <alignment horizontal="center"/>
    </xf>
    <xf numFmtId="3" fontId="8" fillId="3" borderId="0" xfId="1" applyNumberFormat="1" applyFont="1" applyFill="1" applyBorder="1"/>
    <xf numFmtId="0" fontId="7" fillId="3" borderId="13" xfId="0" applyFont="1" applyFill="1" applyBorder="1"/>
    <xf numFmtId="167" fontId="8" fillId="3" borderId="3" xfId="1" applyNumberFormat="1" applyFont="1" applyFill="1" applyBorder="1"/>
    <xf numFmtId="167" fontId="7" fillId="3" borderId="14" xfId="1" applyNumberFormat="1" applyFont="1" applyFill="1" applyBorder="1" applyAlignment="1">
      <alignment horizontal="center"/>
    </xf>
    <xf numFmtId="167" fontId="8" fillId="3" borderId="8" xfId="1" applyNumberFormat="1" applyFont="1" applyFill="1" applyBorder="1"/>
    <xf numFmtId="167" fontId="7" fillId="3" borderId="8" xfId="1" applyNumberFormat="1" applyFont="1" applyFill="1" applyBorder="1"/>
    <xf numFmtId="0" fontId="14" fillId="0" borderId="0" xfId="0" applyFont="1" applyFill="1" applyBorder="1"/>
    <xf numFmtId="167" fontId="14" fillId="0" borderId="0" xfId="1" applyNumberFormat="1" applyFont="1" applyFill="1" applyBorder="1"/>
    <xf numFmtId="0" fontId="14" fillId="3" borderId="0" xfId="0" applyFont="1" applyFill="1" applyBorder="1"/>
    <xf numFmtId="167" fontId="14" fillId="3" borderId="0" xfId="1" applyNumberFormat="1" applyFont="1" applyFill="1" applyBorder="1"/>
    <xf numFmtId="0" fontId="0" fillId="3" borderId="0" xfId="0" applyFont="1" applyFill="1" applyBorder="1"/>
    <xf numFmtId="0" fontId="14" fillId="3" borderId="1" xfId="0" applyFont="1" applyFill="1" applyBorder="1" applyAlignment="1">
      <alignment horizontal="center" vertical="center"/>
    </xf>
    <xf numFmtId="167" fontId="7" fillId="3" borderId="12" xfId="1" applyNumberFormat="1" applyFont="1" applyFill="1" applyBorder="1" applyAlignment="1">
      <alignment horizontal="center" vertical="center"/>
    </xf>
    <xf numFmtId="0" fontId="0" fillId="3" borderId="13" xfId="0" applyFont="1" applyFill="1" applyBorder="1"/>
    <xf numFmtId="167" fontId="14" fillId="3" borderId="10" xfId="1" applyNumberFormat="1" applyFont="1" applyFill="1" applyBorder="1"/>
    <xf numFmtId="0" fontId="17" fillId="3" borderId="13" xfId="0" applyFont="1" applyFill="1" applyBorder="1"/>
    <xf numFmtId="0" fontId="14" fillId="3" borderId="13" xfId="0" applyFont="1" applyFill="1" applyBorder="1"/>
    <xf numFmtId="165" fontId="7" fillId="3" borderId="10" xfId="1" applyFont="1" applyFill="1" applyBorder="1"/>
    <xf numFmtId="37" fontId="7" fillId="3" borderId="10" xfId="1" applyNumberFormat="1" applyFont="1" applyFill="1" applyBorder="1"/>
    <xf numFmtId="165" fontId="7" fillId="3" borderId="10" xfId="1" applyFont="1" applyFill="1" applyBorder="1" applyAlignment="1">
      <alignment horizontal="right"/>
    </xf>
    <xf numFmtId="37" fontId="14" fillId="3" borderId="10" xfId="1" applyNumberFormat="1" applyFont="1" applyFill="1" applyBorder="1"/>
    <xf numFmtId="0" fontId="0" fillId="3" borderId="14" xfId="0" applyFont="1" applyFill="1" applyBorder="1"/>
    <xf numFmtId="167" fontId="14" fillId="3" borderId="7" xfId="1" applyNumberFormat="1" applyFont="1" applyFill="1" applyBorder="1"/>
    <xf numFmtId="167" fontId="7" fillId="3" borderId="13" xfId="1" applyNumberFormat="1" applyFont="1" applyFill="1" applyBorder="1" applyAlignment="1" applyProtection="1">
      <alignment vertical="top" wrapText="1"/>
    </xf>
    <xf numFmtId="0" fontId="0" fillId="3" borderId="0" xfId="0" applyFill="1" applyBorder="1"/>
    <xf numFmtId="167" fontId="10" fillId="0" borderId="11" xfId="1" applyNumberFormat="1" applyFont="1" applyFill="1" applyBorder="1" applyAlignment="1" applyProtection="1">
      <alignment vertical="top"/>
    </xf>
    <xf numFmtId="167" fontId="10" fillId="0" borderId="11" xfId="1" applyNumberFormat="1" applyFont="1" applyFill="1" applyBorder="1" applyAlignment="1" applyProtection="1">
      <alignment horizontal="left" vertical="top"/>
    </xf>
    <xf numFmtId="167" fontId="10" fillId="0" borderId="11" xfId="1" applyNumberFormat="1" applyFont="1" applyFill="1" applyBorder="1" applyAlignment="1" applyProtection="1">
      <alignment horizontal="center" vertical="top"/>
    </xf>
    <xf numFmtId="0" fontId="11" fillId="0" borderId="11" xfId="0" applyFont="1" applyFill="1" applyBorder="1"/>
    <xf numFmtId="0" fontId="14" fillId="0" borderId="11" xfId="0" applyFont="1" applyFill="1" applyBorder="1"/>
    <xf numFmtId="167" fontId="8" fillId="3" borderId="9" xfId="1" applyNumberFormat="1" applyFont="1" applyFill="1" applyBorder="1" applyAlignment="1" applyProtection="1">
      <alignment vertical="top"/>
    </xf>
    <xf numFmtId="167" fontId="8" fillId="3" borderId="15" xfId="1" applyNumberFormat="1" applyFont="1" applyFill="1" applyBorder="1"/>
    <xf numFmtId="166" fontId="8" fillId="3" borderId="11" xfId="3" applyNumberFormat="1" applyFont="1" applyFill="1" applyBorder="1" applyAlignment="1">
      <alignment horizontal="center"/>
    </xf>
    <xf numFmtId="167" fontId="8" fillId="3" borderId="9" xfId="1" applyNumberFormat="1" applyFont="1" applyFill="1" applyBorder="1"/>
    <xf numFmtId="167" fontId="8" fillId="0" borderId="10" xfId="1" applyNumberFormat="1" applyFont="1" applyFill="1" applyBorder="1" applyAlignment="1">
      <alignment vertical="top"/>
    </xf>
    <xf numFmtId="49" fontId="0" fillId="3" borderId="13" xfId="0" applyNumberFormat="1" applyFill="1" applyBorder="1" applyAlignment="1">
      <alignment vertical="top"/>
    </xf>
    <xf numFmtId="167" fontId="7" fillId="3" borderId="14" xfId="1" applyNumberFormat="1" applyFont="1" applyFill="1" applyBorder="1" applyAlignment="1" applyProtection="1">
      <alignment vertical="top"/>
    </xf>
    <xf numFmtId="167" fontId="7" fillId="3" borderId="15" xfId="1" applyNumberFormat="1" applyFont="1" applyFill="1" applyBorder="1" applyAlignment="1">
      <alignment vertical="top"/>
    </xf>
    <xf numFmtId="167" fontId="7" fillId="3" borderId="11" xfId="1" applyNumberFormat="1" applyFont="1" applyFill="1" applyBorder="1" applyAlignment="1" applyProtection="1">
      <alignment horizontal="center" vertical="top"/>
    </xf>
    <xf numFmtId="167" fontId="7" fillId="3" borderId="9" xfId="1" applyNumberFormat="1" applyFont="1" applyFill="1" applyBorder="1" applyAlignment="1" applyProtection="1">
      <alignment vertical="top"/>
    </xf>
    <xf numFmtId="0" fontId="17" fillId="3" borderId="0" xfId="0" applyFont="1" applyFill="1" applyBorder="1"/>
    <xf numFmtId="0" fontId="0" fillId="3" borderId="8" xfId="0" applyFont="1" applyFill="1" applyBorder="1"/>
    <xf numFmtId="0" fontId="0" fillId="3" borderId="5" xfId="0" applyFont="1" applyFill="1" applyBorder="1"/>
    <xf numFmtId="0" fontId="17" fillId="3" borderId="10" xfId="0" applyFont="1" applyFill="1" applyBorder="1"/>
    <xf numFmtId="0" fontId="0" fillId="3" borderId="10" xfId="0" applyFont="1" applyFill="1" applyBorder="1"/>
    <xf numFmtId="0" fontId="14" fillId="3" borderId="10" xfId="0" applyFont="1" applyFill="1" applyBorder="1"/>
    <xf numFmtId="0" fontId="0" fillId="3" borderId="7" xfId="0" applyFont="1" applyFill="1" applyBorder="1"/>
    <xf numFmtId="37" fontId="7" fillId="3" borderId="0" xfId="1" applyNumberFormat="1" applyFont="1" applyFill="1" applyBorder="1"/>
    <xf numFmtId="37" fontId="14" fillId="3" borderId="0" xfId="1" applyNumberFormat="1" applyFont="1" applyFill="1" applyBorder="1"/>
    <xf numFmtId="37" fontId="14" fillId="3" borderId="0" xfId="1" applyNumberFormat="1" applyFont="1" applyFill="1" applyBorder="1" applyAlignment="1">
      <alignment horizontal="right"/>
    </xf>
    <xf numFmtId="167" fontId="14" fillId="3" borderId="5" xfId="1" applyNumberFormat="1" applyFont="1" applyFill="1" applyBorder="1"/>
    <xf numFmtId="167" fontId="14" fillId="0" borderId="10" xfId="1" applyNumberFormat="1" applyFont="1" applyFill="1" applyBorder="1"/>
    <xf numFmtId="167" fontId="8" fillId="3" borderId="0" xfId="1" applyNumberFormat="1" applyFont="1" applyFill="1" applyBorder="1" applyAlignment="1">
      <alignment horizontal="center" vertical="top"/>
    </xf>
    <xf numFmtId="167" fontId="7" fillId="3" borderId="1" xfId="1" applyNumberFormat="1" applyFont="1" applyFill="1" applyBorder="1" applyAlignment="1">
      <alignment horizontal="center" vertical="top" wrapText="1"/>
    </xf>
    <xf numFmtId="167" fontId="0" fillId="0" borderId="0" xfId="1" applyNumberFormat="1" applyFont="1"/>
    <xf numFmtId="167" fontId="8" fillId="3" borderId="13" xfId="1" quotePrefix="1" applyNumberFormat="1" applyFont="1" applyFill="1" applyBorder="1" applyAlignment="1" applyProtection="1">
      <alignment horizontal="center" vertical="top"/>
    </xf>
    <xf numFmtId="167" fontId="7" fillId="3" borderId="10" xfId="1" applyNumberFormat="1" applyFont="1" applyFill="1" applyBorder="1" applyAlignment="1" applyProtection="1">
      <alignment horizontal="center" vertical="top"/>
    </xf>
    <xf numFmtId="0" fontId="0" fillId="0" borderId="7" xfId="0" applyBorder="1"/>
    <xf numFmtId="0" fontId="0" fillId="0" borderId="14" xfId="0" applyBorder="1"/>
    <xf numFmtId="0" fontId="0" fillId="0" borderId="8" xfId="0" applyBorder="1"/>
    <xf numFmtId="167" fontId="0" fillId="0" borderId="9" xfId="1" applyNumberFormat="1" applyFont="1" applyBorder="1"/>
    <xf numFmtId="167" fontId="8" fillId="3" borderId="17" xfId="1" applyNumberFormat="1" applyFont="1" applyFill="1" applyBorder="1" applyAlignment="1">
      <alignment vertical="top"/>
    </xf>
    <xf numFmtId="167" fontId="8" fillId="3" borderId="19" xfId="1" applyNumberFormat="1" applyFont="1" applyFill="1" applyBorder="1" applyAlignment="1">
      <alignment horizontal="center" vertical="top"/>
    </xf>
    <xf numFmtId="167" fontId="8" fillId="3" borderId="20" xfId="1" applyNumberFormat="1" applyFont="1" applyFill="1" applyBorder="1" applyAlignment="1" applyProtection="1">
      <alignment horizontal="center" vertical="top"/>
    </xf>
    <xf numFmtId="167" fontId="8" fillId="3" borderId="5" xfId="1" applyNumberFormat="1" applyFont="1" applyFill="1" applyBorder="1" applyAlignment="1">
      <alignment vertical="top"/>
    </xf>
    <xf numFmtId="167" fontId="8" fillId="3" borderId="4" xfId="1" applyNumberFormat="1" applyFont="1" applyFill="1" applyBorder="1" applyAlignment="1">
      <alignment horizontal="center" vertical="top"/>
    </xf>
    <xf numFmtId="167" fontId="8" fillId="3" borderId="5" xfId="1" applyNumberFormat="1" applyFont="1" applyFill="1" applyBorder="1" applyAlignment="1" applyProtection="1">
      <alignment horizontal="center" vertical="top"/>
    </xf>
    <xf numFmtId="167" fontId="8" fillId="3" borderId="7" xfId="1" applyNumberFormat="1" applyFont="1" applyFill="1" applyBorder="1" applyAlignment="1">
      <alignment vertical="top"/>
    </xf>
    <xf numFmtId="167" fontId="8" fillId="3" borderId="8" xfId="1" applyNumberFormat="1" applyFont="1" applyFill="1" applyBorder="1" applyAlignment="1">
      <alignment horizontal="left" vertical="top" indent="2"/>
    </xf>
    <xf numFmtId="167" fontId="8" fillId="3" borderId="14" xfId="1" applyNumberFormat="1" applyFont="1" applyFill="1" applyBorder="1" applyAlignment="1" applyProtection="1">
      <alignment horizontal="center" vertical="top"/>
    </xf>
    <xf numFmtId="167" fontId="8" fillId="3" borderId="7" xfId="1" applyNumberFormat="1" applyFont="1" applyFill="1" applyBorder="1" applyAlignment="1" applyProtection="1">
      <alignment horizontal="center" vertical="top"/>
    </xf>
    <xf numFmtId="167" fontId="7" fillId="0" borderId="0" xfId="1" applyNumberFormat="1" applyFont="1" applyFill="1" applyBorder="1" applyAlignment="1" applyProtection="1">
      <alignment horizontal="center" vertical="top"/>
    </xf>
    <xf numFmtId="167" fontId="7" fillId="0" borderId="0" xfId="1" applyNumberFormat="1" applyFont="1" applyFill="1" applyBorder="1" applyAlignment="1" applyProtection="1">
      <alignment horizontal="left" vertical="top"/>
    </xf>
    <xf numFmtId="167" fontId="8" fillId="0" borderId="8" xfId="1" applyNumberFormat="1" applyFont="1" applyFill="1" applyBorder="1" applyAlignment="1" applyProtection="1">
      <alignment horizontal="left" vertical="top"/>
    </xf>
    <xf numFmtId="167" fontId="18" fillId="3" borderId="0" xfId="1" applyNumberFormat="1" applyFont="1" applyFill="1" applyBorder="1"/>
    <xf numFmtId="167" fontId="19" fillId="3" borderId="0" xfId="1" applyNumberFormat="1" applyFont="1" applyFill="1" applyBorder="1" applyAlignment="1">
      <alignment vertical="top"/>
    </xf>
    <xf numFmtId="167" fontId="19" fillId="0" borderId="0" xfId="1" applyNumberFormat="1" applyFont="1" applyFill="1" applyBorder="1" applyAlignment="1">
      <alignment vertical="top"/>
    </xf>
    <xf numFmtId="167" fontId="18" fillId="3" borderId="0" xfId="1" applyNumberFormat="1" applyFont="1" applyFill="1" applyBorder="1" applyAlignment="1">
      <alignment vertical="top"/>
    </xf>
    <xf numFmtId="167" fontId="18" fillId="0" borderId="3" xfId="1" applyNumberFormat="1" applyFont="1" applyFill="1" applyBorder="1" applyAlignment="1">
      <alignment horizontal="center" vertical="top" wrapText="1"/>
    </xf>
    <xf numFmtId="167" fontId="19" fillId="0" borderId="2" xfId="1" applyNumberFormat="1" applyFont="1" applyFill="1" applyBorder="1" applyAlignment="1">
      <alignment vertical="top"/>
    </xf>
    <xf numFmtId="167" fontId="18" fillId="0" borderId="2" xfId="1" applyNumberFormat="1" applyFont="1" applyFill="1" applyBorder="1" applyAlignment="1">
      <alignment horizontal="right" vertical="center"/>
    </xf>
    <xf numFmtId="167" fontId="18" fillId="3" borderId="3" xfId="1" applyNumberFormat="1" applyFont="1" applyFill="1" applyBorder="1" applyAlignment="1">
      <alignment horizontal="right" vertical="center"/>
    </xf>
    <xf numFmtId="167" fontId="18" fillId="3" borderId="10" xfId="1" quotePrefix="1" applyNumberFormat="1" applyFont="1" applyFill="1" applyBorder="1" applyAlignment="1">
      <alignment horizontal="center" vertical="top"/>
    </xf>
    <xf numFmtId="167" fontId="19" fillId="3" borderId="0" xfId="1" quotePrefix="1" applyNumberFormat="1" applyFont="1" applyFill="1" applyBorder="1" applyAlignment="1">
      <alignment horizontal="center" vertical="top"/>
    </xf>
    <xf numFmtId="167" fontId="19" fillId="0" borderId="10" xfId="1" applyNumberFormat="1" applyFont="1" applyFill="1" applyBorder="1" applyAlignment="1">
      <alignment horizontal="center" vertical="top"/>
    </xf>
    <xf numFmtId="167" fontId="19" fillId="0" borderId="0" xfId="1" applyNumberFormat="1" applyFont="1" applyFill="1" applyBorder="1" applyAlignment="1">
      <alignment horizontal="center" vertical="top"/>
    </xf>
    <xf numFmtId="167" fontId="18" fillId="3" borderId="10" xfId="1" applyNumberFormat="1" applyFont="1" applyFill="1" applyBorder="1" applyAlignment="1">
      <alignment vertical="top"/>
    </xf>
    <xf numFmtId="167" fontId="19" fillId="3" borderId="10" xfId="1" applyNumberFormat="1" applyFont="1" applyFill="1" applyBorder="1" applyAlignment="1">
      <alignment vertical="top"/>
    </xf>
    <xf numFmtId="167" fontId="19" fillId="3" borderId="0" xfId="1" applyNumberFormat="1" applyFont="1" applyFill="1" applyBorder="1" applyAlignment="1">
      <alignment horizontal="left" vertical="top" indent="2"/>
    </xf>
    <xf numFmtId="167" fontId="19" fillId="0" borderId="10" xfId="1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Fill="1" applyBorder="1" applyAlignment="1" applyProtection="1">
      <alignment horizontal="center" vertical="top"/>
    </xf>
    <xf numFmtId="167" fontId="19" fillId="3" borderId="10" xfId="1" applyNumberFormat="1" applyFont="1" applyFill="1" applyBorder="1" applyAlignment="1">
      <alignment horizontal="left" vertical="top"/>
    </xf>
    <xf numFmtId="167" fontId="19" fillId="0" borderId="10" xfId="1" quotePrefix="1" applyNumberFormat="1" applyFont="1" applyFill="1" applyBorder="1" applyAlignment="1" applyProtection="1">
      <alignment horizontal="center" vertical="top"/>
    </xf>
    <xf numFmtId="167" fontId="19" fillId="3" borderId="11" xfId="1" applyNumberFormat="1" applyFont="1" applyFill="1" applyBorder="1" applyAlignment="1">
      <alignment vertical="top"/>
    </xf>
    <xf numFmtId="167" fontId="19" fillId="3" borderId="3" xfId="1" applyNumberFormat="1" applyFont="1" applyFill="1" applyBorder="1" applyAlignment="1">
      <alignment vertical="top"/>
    </xf>
    <xf numFmtId="167" fontId="19" fillId="0" borderId="3" xfId="1" applyNumberFormat="1" applyFont="1" applyFill="1" applyBorder="1" applyAlignment="1">
      <alignment horizontal="center" vertical="top"/>
    </xf>
    <xf numFmtId="167" fontId="19" fillId="0" borderId="2" xfId="1" applyNumberFormat="1" applyFont="1" applyFill="1" applyBorder="1" applyAlignment="1" applyProtection="1">
      <alignment horizontal="center" vertical="top"/>
    </xf>
    <xf numFmtId="167" fontId="18" fillId="0" borderId="2" xfId="1" applyNumberFormat="1" applyFont="1" applyFill="1" applyBorder="1" applyAlignment="1">
      <alignment vertical="top"/>
    </xf>
    <xf numFmtId="167" fontId="18" fillId="3" borderId="3" xfId="1" applyNumberFormat="1" applyFont="1" applyFill="1" applyBorder="1" applyAlignment="1">
      <alignment vertical="top"/>
    </xf>
    <xf numFmtId="167" fontId="18" fillId="3" borderId="16" xfId="1" applyNumberFormat="1" applyFont="1" applyFill="1" applyBorder="1" applyAlignment="1">
      <alignment vertical="top"/>
    </xf>
    <xf numFmtId="167" fontId="18" fillId="3" borderId="10" xfId="1" applyNumberFormat="1" applyFont="1" applyFill="1" applyBorder="1" applyAlignment="1">
      <alignment horizontal="center" vertical="top"/>
    </xf>
    <xf numFmtId="167" fontId="19" fillId="3" borderId="0" xfId="1" applyNumberFormat="1" applyFont="1" applyFill="1" applyBorder="1" applyAlignment="1">
      <alignment horizontal="center" vertical="top"/>
    </xf>
    <xf numFmtId="167" fontId="19" fillId="3" borderId="0" xfId="1" applyNumberFormat="1" applyFont="1" applyFill="1" applyBorder="1" applyAlignment="1">
      <alignment horizontal="left" vertical="top" indent="4"/>
    </xf>
    <xf numFmtId="167" fontId="18" fillId="0" borderId="10" xfId="1" applyNumberFormat="1" applyFont="1" applyBorder="1" applyAlignment="1">
      <alignment vertical="top"/>
    </xf>
    <xf numFmtId="167" fontId="18" fillId="0" borderId="3" xfId="1" applyNumberFormat="1" applyFont="1" applyFill="1" applyBorder="1" applyAlignment="1">
      <alignment horizontal="center" vertical="top"/>
    </xf>
    <xf numFmtId="167" fontId="18" fillId="0" borderId="2" xfId="1" applyNumberFormat="1" applyFont="1" applyFill="1" applyBorder="1" applyAlignment="1" applyProtection="1">
      <alignment horizontal="center" vertical="top"/>
    </xf>
    <xf numFmtId="167" fontId="19" fillId="3" borderId="13" xfId="1" applyNumberFormat="1" applyFont="1" applyFill="1" applyBorder="1" applyAlignment="1">
      <alignment vertical="top"/>
    </xf>
    <xf numFmtId="167" fontId="18" fillId="3" borderId="11" xfId="1" applyNumberFormat="1" applyFont="1" applyFill="1" applyBorder="1" applyAlignment="1">
      <alignment vertical="top"/>
    </xf>
    <xf numFmtId="167" fontId="19" fillId="3" borderId="15" xfId="1" applyNumberFormat="1" applyFont="1" applyFill="1" applyBorder="1" applyAlignment="1">
      <alignment vertical="top"/>
    </xf>
    <xf numFmtId="167" fontId="7" fillId="3" borderId="13" xfId="1" applyNumberFormat="1" applyFont="1" applyFill="1" applyBorder="1" applyAlignment="1" applyProtection="1">
      <alignment vertical="top" wrapText="1"/>
    </xf>
    <xf numFmtId="167" fontId="7" fillId="3" borderId="0" xfId="1" applyNumberFormat="1" applyFont="1" applyFill="1" applyBorder="1" applyAlignment="1" applyProtection="1">
      <alignment vertical="top" wrapText="1"/>
    </xf>
    <xf numFmtId="167" fontId="18" fillId="3" borderId="2" xfId="1" applyNumberFormat="1" applyFont="1" applyFill="1" applyBorder="1" applyAlignment="1">
      <alignment horizontal="center" vertical="top"/>
    </xf>
    <xf numFmtId="167" fontId="18" fillId="3" borderId="0" xfId="1" applyNumberFormat="1" applyFont="1" applyFill="1" applyBorder="1" applyAlignment="1">
      <alignment horizontal="right" vertical="top"/>
    </xf>
    <xf numFmtId="167" fontId="18" fillId="3" borderId="1" xfId="1" applyNumberFormat="1" applyFont="1" applyFill="1" applyBorder="1" applyAlignment="1">
      <alignment horizontal="center" vertical="top"/>
    </xf>
    <xf numFmtId="167" fontId="18" fillId="3" borderId="0" xfId="1" applyNumberFormat="1" applyFont="1" applyFill="1" applyBorder="1" applyAlignment="1">
      <alignment horizontal="left" vertical="top" wrapText="1"/>
    </xf>
    <xf numFmtId="167" fontId="18" fillId="3" borderId="0" xfId="1" applyNumberFormat="1" applyFont="1" applyFill="1" applyBorder="1" applyAlignment="1">
      <alignment horizontal="center" vertical="top"/>
    </xf>
    <xf numFmtId="167" fontId="19" fillId="3" borderId="0" xfId="1" applyNumberFormat="1" applyFont="1" applyFill="1" applyBorder="1" applyAlignment="1">
      <alignment horizontal="center" vertical="top"/>
    </xf>
    <xf numFmtId="167" fontId="7" fillId="3" borderId="0" xfId="1" applyNumberFormat="1" applyFont="1" applyFill="1" applyBorder="1" applyAlignment="1">
      <alignment horizontal="center" vertical="top"/>
    </xf>
    <xf numFmtId="167" fontId="8" fillId="3" borderId="6" xfId="1" applyNumberFormat="1" applyFont="1" applyFill="1" applyBorder="1" applyAlignment="1">
      <alignment horizontal="center" vertical="top"/>
    </xf>
    <xf numFmtId="167" fontId="8" fillId="3" borderId="0" xfId="1" applyNumberFormat="1" applyFont="1" applyFill="1" applyBorder="1" applyAlignment="1">
      <alignment horizontal="center" vertical="top"/>
    </xf>
    <xf numFmtId="167" fontId="7" fillId="3" borderId="1" xfId="1" applyNumberFormat="1" applyFont="1" applyFill="1" applyBorder="1" applyAlignment="1">
      <alignment horizontal="center" vertical="top"/>
    </xf>
    <xf numFmtId="167" fontId="7" fillId="3" borderId="2" xfId="1" applyNumberFormat="1" applyFont="1" applyFill="1" applyBorder="1" applyAlignment="1">
      <alignment horizontal="center" vertical="top"/>
    </xf>
    <xf numFmtId="167" fontId="7" fillId="3" borderId="18" xfId="1" applyNumberFormat="1" applyFont="1" applyFill="1" applyBorder="1" applyAlignment="1">
      <alignment horizontal="center" vertical="top"/>
    </xf>
    <xf numFmtId="167" fontId="7" fillId="3" borderId="1" xfId="1" applyNumberFormat="1" applyFont="1" applyFill="1" applyBorder="1" applyAlignment="1">
      <alignment horizontal="center" vertical="top" wrapText="1"/>
    </xf>
    <xf numFmtId="167" fontId="7" fillId="3" borderId="12" xfId="1" applyNumberFormat="1" applyFont="1" applyFill="1" applyBorder="1" applyAlignment="1">
      <alignment horizontal="center" vertical="top" wrapText="1"/>
    </xf>
    <xf numFmtId="167" fontId="7" fillId="3" borderId="2" xfId="1" applyNumberFormat="1" applyFont="1" applyFill="1" applyBorder="1" applyAlignment="1">
      <alignment horizontal="center" vertical="top" wrapText="1"/>
    </xf>
    <xf numFmtId="167" fontId="7" fillId="3" borderId="4" xfId="1" applyNumberFormat="1" applyFont="1" applyFill="1" applyBorder="1" applyAlignment="1">
      <alignment horizontal="center"/>
    </xf>
    <xf numFmtId="167" fontId="7" fillId="3" borderId="14" xfId="1" applyNumberFormat="1" applyFont="1" applyFill="1" applyBorder="1" applyAlignment="1">
      <alignment horizontal="center"/>
    </xf>
    <xf numFmtId="167" fontId="8" fillId="3" borderId="0" xfId="1" applyNumberFormat="1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right" vertical="top"/>
    </xf>
    <xf numFmtId="0" fontId="7" fillId="3" borderId="12" xfId="0" applyFont="1" applyFill="1" applyBorder="1" applyAlignment="1">
      <alignment horizontal="right" vertical="top"/>
    </xf>
    <xf numFmtId="0" fontId="8" fillId="3" borderId="13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14" xfId="1" applyNumberFormat="1" applyFont="1" applyFill="1" applyBorder="1" applyAlignment="1">
      <alignment horizontal="center" vertical="center"/>
    </xf>
    <xf numFmtId="169" fontId="3" fillId="0" borderId="1" xfId="1" applyNumberFormat="1" applyFont="1" applyBorder="1" applyAlignment="1" applyProtection="1">
      <alignment horizontal="center"/>
    </xf>
    <xf numFmtId="169" fontId="3" fillId="0" borderId="12" xfId="1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 vertical="justify"/>
    </xf>
    <xf numFmtId="1" fontId="3" fillId="0" borderId="12" xfId="0" applyNumberFormat="1" applyFont="1" applyBorder="1" applyAlignment="1" applyProtection="1">
      <alignment horizontal="center" vertical="justify"/>
    </xf>
    <xf numFmtId="167" fontId="8" fillId="0" borderId="13" xfId="1" applyNumberFormat="1" applyFont="1" applyBorder="1" applyAlignment="1" applyProtection="1">
      <alignment horizontal="left"/>
      <protection locked="0"/>
    </xf>
    <xf numFmtId="167" fontId="8" fillId="0" borderId="11" xfId="1" applyNumberFormat="1" applyFont="1" applyBorder="1" applyAlignment="1" applyProtection="1">
      <alignment horizontal="left"/>
      <protection locked="0"/>
    </xf>
  </cellXfs>
  <cellStyles count="10">
    <cellStyle name="Comma" xfId="1" builtinId="3"/>
    <cellStyle name="Comma 2" xfId="3"/>
    <cellStyle name="Comma 4" xfId="5"/>
    <cellStyle name="Hyperlink" xfId="2" builtinId="8"/>
    <cellStyle name="Hyperlink 2" xfId="6"/>
    <cellStyle name="Normal" xfId="0" builtinId="0"/>
    <cellStyle name="Normal 2" xfId="4"/>
    <cellStyle name="Normal 2 2" xfId="9"/>
    <cellStyle name="Normal 3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ax@30.9%25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73"/>
  <sheetViews>
    <sheetView tabSelected="1" topLeftCell="B53" zoomScaleSheetLayoutView="110" workbookViewId="0">
      <selection activeCell="B68" sqref="B68"/>
    </sheetView>
  </sheetViews>
  <sheetFormatPr defaultColWidth="9.140625" defaultRowHeight="15"/>
  <cols>
    <col min="1" max="1" width="0" style="60" hidden="1" customWidth="1"/>
    <col min="2" max="2" width="5.7109375" style="60" customWidth="1"/>
    <col min="3" max="3" width="4.5703125" style="60" customWidth="1"/>
    <col min="4" max="4" width="5.7109375" style="60" customWidth="1"/>
    <col min="5" max="5" width="34.5703125" style="60" customWidth="1"/>
    <col min="6" max="6" width="6.85546875" style="99" customWidth="1"/>
    <col min="7" max="7" width="17.7109375" style="99" hidden="1" customWidth="1"/>
    <col min="8" max="8" width="16.42578125" style="99" customWidth="1"/>
    <col min="9" max="9" width="18.7109375" style="98" customWidth="1"/>
    <col min="10" max="10" width="16.7109375" style="97" hidden="1" customWidth="1"/>
    <col min="11" max="11" width="0" style="60" hidden="1" customWidth="1"/>
    <col min="12" max="12" width="11" style="60" hidden="1" customWidth="1"/>
    <col min="13" max="18" width="0" style="60" hidden="1" customWidth="1"/>
    <col min="19" max="19" width="9.140625" style="60"/>
    <col min="20" max="20" width="16.5703125" style="60" hidden="1" customWidth="1"/>
    <col min="21" max="16384" width="9.140625" style="60"/>
  </cols>
  <sheetData>
    <row r="1" spans="1:20">
      <c r="B1" s="312" t="s">
        <v>123</v>
      </c>
      <c r="C1" s="313"/>
      <c r="D1" s="313"/>
      <c r="E1" s="313"/>
      <c r="F1" s="314"/>
      <c r="G1" s="314"/>
      <c r="H1" s="314"/>
      <c r="I1" s="315"/>
      <c r="J1" s="313"/>
    </row>
    <row r="2" spans="1:20" ht="6" customHeight="1">
      <c r="B2" s="313"/>
      <c r="C2" s="313"/>
      <c r="D2" s="313"/>
      <c r="E2" s="313"/>
      <c r="F2" s="314"/>
      <c r="G2" s="314"/>
      <c r="H2" s="314"/>
      <c r="I2" s="315"/>
      <c r="J2" s="313"/>
    </row>
    <row r="3" spans="1:20">
      <c r="B3" s="315" t="s">
        <v>266</v>
      </c>
      <c r="C3" s="313"/>
      <c r="D3" s="313"/>
      <c r="E3" s="313"/>
      <c r="F3" s="314"/>
      <c r="G3" s="314"/>
      <c r="H3" s="314"/>
      <c r="I3" s="350"/>
      <c r="J3" s="350"/>
    </row>
    <row r="4" spans="1:20" ht="33.75" customHeight="1">
      <c r="A4" s="64" t="s">
        <v>229</v>
      </c>
      <c r="B4" s="351"/>
      <c r="C4" s="349"/>
      <c r="D4" s="349"/>
      <c r="E4" s="349"/>
      <c r="F4" s="316" t="s">
        <v>101</v>
      </c>
      <c r="G4" s="317" t="s">
        <v>205</v>
      </c>
      <c r="H4" s="318" t="s">
        <v>267</v>
      </c>
      <c r="I4" s="319" t="s">
        <v>236</v>
      </c>
      <c r="J4" s="319" t="s">
        <v>212</v>
      </c>
      <c r="K4" s="68"/>
      <c r="T4" s="318" t="s">
        <v>267</v>
      </c>
    </row>
    <row r="5" spans="1:20">
      <c r="B5" s="320" t="s">
        <v>0</v>
      </c>
      <c r="C5" s="315" t="s">
        <v>1</v>
      </c>
      <c r="D5" s="321"/>
      <c r="E5" s="313"/>
      <c r="F5" s="322"/>
      <c r="G5" s="323"/>
      <c r="H5" s="323"/>
      <c r="I5" s="324"/>
      <c r="J5" s="324"/>
      <c r="T5" s="323"/>
    </row>
    <row r="6" spans="1:20">
      <c r="B6" s="325"/>
      <c r="C6" s="353"/>
      <c r="D6" s="353"/>
      <c r="E6" s="353"/>
      <c r="F6" s="322"/>
      <c r="G6" s="323"/>
      <c r="H6" s="323"/>
      <c r="I6" s="324"/>
      <c r="J6" s="324"/>
      <c r="T6" s="323"/>
    </row>
    <row r="7" spans="1:20">
      <c r="B7" s="324">
        <v>1</v>
      </c>
      <c r="C7" s="315" t="s">
        <v>2</v>
      </c>
      <c r="D7" s="315"/>
      <c r="E7" s="313"/>
      <c r="F7" s="322"/>
      <c r="G7" s="323"/>
      <c r="H7" s="323"/>
      <c r="I7" s="325"/>
      <c r="J7" s="325"/>
      <c r="T7" s="323"/>
    </row>
    <row r="8" spans="1:20">
      <c r="B8" s="325"/>
      <c r="C8" s="326" t="s">
        <v>3</v>
      </c>
      <c r="D8" s="313"/>
      <c r="E8" s="313"/>
      <c r="F8" s="327">
        <v>2</v>
      </c>
      <c r="G8" s="328">
        <f>I8</f>
        <v>1998000</v>
      </c>
      <c r="H8" s="328">
        <f>'note 2'!C19</f>
        <v>1998000</v>
      </c>
      <c r="I8" s="325">
        <f>'note 2'!E19</f>
        <v>1998000</v>
      </c>
      <c r="J8" s="325">
        <f>+'note 2'!E19</f>
        <v>1998000</v>
      </c>
      <c r="T8" s="328">
        <f>+I8</f>
        <v>1998000</v>
      </c>
    </row>
    <row r="9" spans="1:20">
      <c r="B9" s="325"/>
      <c r="C9" s="326" t="s">
        <v>4</v>
      </c>
      <c r="D9" s="313"/>
      <c r="E9" s="313"/>
      <c r="F9" s="327">
        <v>3</v>
      </c>
      <c r="G9" s="328">
        <f t="shared" ref="G9:G51" si="0">I9</f>
        <v>13994275</v>
      </c>
      <c r="H9" s="328">
        <f>'NOTES ALL'!C17</f>
        <v>13982695</v>
      </c>
      <c r="I9" s="325">
        <f>'NOTES ALL'!D17</f>
        <v>13994275</v>
      </c>
      <c r="J9" s="325">
        <f>'NOTES ALL'!E17</f>
        <v>14050868.8058</v>
      </c>
      <c r="T9" s="328">
        <f>+I9</f>
        <v>13994275</v>
      </c>
    </row>
    <row r="10" spans="1:20">
      <c r="B10" s="325"/>
      <c r="C10" s="326" t="s">
        <v>5</v>
      </c>
      <c r="D10" s="313"/>
      <c r="E10" s="313"/>
      <c r="F10" s="327"/>
      <c r="G10" s="328">
        <f t="shared" si="0"/>
        <v>0</v>
      </c>
      <c r="H10" s="328"/>
      <c r="I10" s="325"/>
      <c r="J10" s="325">
        <v>0</v>
      </c>
      <c r="T10" s="328"/>
    </row>
    <row r="11" spans="1:20">
      <c r="B11" s="325"/>
      <c r="C11" s="354"/>
      <c r="D11" s="354"/>
      <c r="E11" s="354"/>
      <c r="F11" s="322"/>
      <c r="G11" s="328">
        <f t="shared" si="0"/>
        <v>0</v>
      </c>
      <c r="H11" s="328"/>
      <c r="I11" s="325"/>
      <c r="J11" s="325"/>
      <c r="T11" s="328"/>
    </row>
    <row r="12" spans="1:20">
      <c r="B12" s="324">
        <v>2</v>
      </c>
      <c r="C12" s="315" t="s">
        <v>6</v>
      </c>
      <c r="D12" s="315"/>
      <c r="E12" s="313"/>
      <c r="F12" s="322"/>
      <c r="G12" s="328">
        <f t="shared" si="0"/>
        <v>0</v>
      </c>
      <c r="H12" s="328"/>
      <c r="I12" s="325">
        <v>0</v>
      </c>
      <c r="J12" s="325">
        <v>0</v>
      </c>
      <c r="T12" s="328"/>
    </row>
    <row r="13" spans="1:20">
      <c r="B13" s="324"/>
      <c r="C13" s="315"/>
      <c r="D13" s="315"/>
      <c r="E13" s="313"/>
      <c r="F13" s="322"/>
      <c r="G13" s="328">
        <f t="shared" si="0"/>
        <v>0</v>
      </c>
      <c r="H13" s="328"/>
      <c r="I13" s="325"/>
      <c r="J13" s="325"/>
      <c r="T13" s="328"/>
    </row>
    <row r="14" spans="1:20">
      <c r="B14" s="324">
        <v>3</v>
      </c>
      <c r="C14" s="315" t="s">
        <v>7</v>
      </c>
      <c r="D14" s="315"/>
      <c r="E14" s="313"/>
      <c r="F14" s="322"/>
      <c r="G14" s="328">
        <f t="shared" si="0"/>
        <v>0</v>
      </c>
      <c r="H14" s="328"/>
      <c r="I14" s="325"/>
      <c r="J14" s="325"/>
      <c r="T14" s="328"/>
    </row>
    <row r="15" spans="1:20">
      <c r="B15" s="329"/>
      <c r="C15" s="326" t="s">
        <v>8</v>
      </c>
      <c r="D15" s="313"/>
      <c r="E15" s="313"/>
      <c r="F15" s="327"/>
      <c r="G15" s="328">
        <f t="shared" si="0"/>
        <v>0</v>
      </c>
      <c r="H15" s="328"/>
      <c r="I15" s="325"/>
      <c r="J15" s="325"/>
      <c r="T15" s="328"/>
    </row>
    <row r="16" spans="1:20">
      <c r="B16" s="329"/>
      <c r="C16" s="326" t="s">
        <v>78</v>
      </c>
      <c r="D16" s="313"/>
      <c r="E16" s="313"/>
      <c r="F16" s="330"/>
      <c r="G16" s="328"/>
      <c r="H16" s="328"/>
      <c r="I16" s="325"/>
      <c r="J16" s="331"/>
      <c r="T16" s="328"/>
    </row>
    <row r="17" spans="2:20">
      <c r="B17" s="329"/>
      <c r="C17" s="326" t="s">
        <v>77</v>
      </c>
      <c r="D17" s="313"/>
      <c r="E17" s="313"/>
      <c r="F17" s="327"/>
      <c r="G17" s="328">
        <f t="shared" si="0"/>
        <v>0</v>
      </c>
      <c r="H17" s="328"/>
      <c r="I17" s="325"/>
      <c r="J17" s="325">
        <v>0</v>
      </c>
      <c r="T17" s="328"/>
    </row>
    <row r="18" spans="2:20">
      <c r="B18" s="329"/>
      <c r="C18" s="326" t="s">
        <v>9</v>
      </c>
      <c r="D18" s="313"/>
      <c r="E18" s="313"/>
      <c r="F18" s="327"/>
      <c r="G18" s="328">
        <f t="shared" si="0"/>
        <v>0</v>
      </c>
      <c r="H18" s="328"/>
      <c r="I18" s="325"/>
      <c r="J18" s="325">
        <v>0</v>
      </c>
      <c r="T18" s="328"/>
    </row>
    <row r="19" spans="2:20">
      <c r="B19" s="325"/>
      <c r="C19" s="354"/>
      <c r="D19" s="354"/>
      <c r="E19" s="354"/>
      <c r="F19" s="322"/>
      <c r="G19" s="328">
        <f t="shared" si="0"/>
        <v>0</v>
      </c>
      <c r="H19" s="328"/>
      <c r="I19" s="325"/>
      <c r="J19" s="325"/>
      <c r="T19" s="328"/>
    </row>
    <row r="20" spans="2:20">
      <c r="B20" s="324">
        <v>4</v>
      </c>
      <c r="C20" s="315" t="s">
        <v>10</v>
      </c>
      <c r="D20" s="315"/>
      <c r="E20" s="313"/>
      <c r="F20" s="322"/>
      <c r="G20" s="328">
        <f t="shared" si="0"/>
        <v>0</v>
      </c>
      <c r="H20" s="328"/>
      <c r="I20" s="325"/>
      <c r="J20" s="325"/>
      <c r="T20" s="328"/>
    </row>
    <row r="21" spans="2:20">
      <c r="B21" s="325"/>
      <c r="C21" s="326" t="s">
        <v>11</v>
      </c>
      <c r="D21" s="313"/>
      <c r="E21" s="313"/>
      <c r="F21" s="327"/>
      <c r="G21" s="328">
        <f t="shared" si="0"/>
        <v>0</v>
      </c>
      <c r="H21" s="328"/>
      <c r="I21" s="325"/>
      <c r="J21" s="325"/>
      <c r="T21" s="328"/>
    </row>
    <row r="22" spans="2:20">
      <c r="B22" s="325"/>
      <c r="C22" s="326" t="s">
        <v>12</v>
      </c>
      <c r="D22" s="313"/>
      <c r="E22" s="313"/>
      <c r="F22" s="327">
        <v>4</v>
      </c>
      <c r="G22" s="328">
        <f t="shared" si="0"/>
        <v>328777</v>
      </c>
      <c r="H22" s="328">
        <f>'NOTES ALL'!C25</f>
        <v>329957</v>
      </c>
      <c r="I22" s="325">
        <f>'NOTES ALL'!D25</f>
        <v>328777</v>
      </c>
      <c r="J22" s="325">
        <f>+'NOTES ALL'!E25</f>
        <v>10264</v>
      </c>
      <c r="T22" s="328">
        <f>+I22</f>
        <v>328777</v>
      </c>
    </row>
    <row r="23" spans="2:20">
      <c r="B23" s="325"/>
      <c r="C23" s="326" t="s">
        <v>13</v>
      </c>
      <c r="D23" s="313"/>
      <c r="E23" s="313"/>
      <c r="F23" s="327">
        <v>5</v>
      </c>
      <c r="G23" s="328">
        <f t="shared" si="0"/>
        <v>9615</v>
      </c>
      <c r="H23" s="328">
        <f>'NOTES ALL'!C33</f>
        <v>16615</v>
      </c>
      <c r="I23" s="325">
        <f>'NOTES ALL'!D33</f>
        <v>9615</v>
      </c>
      <c r="J23" s="325">
        <f>+'NOTES ALL'!E33</f>
        <v>21508</v>
      </c>
      <c r="T23" s="328">
        <f>+I23</f>
        <v>9615</v>
      </c>
    </row>
    <row r="24" spans="2:20">
      <c r="B24" s="325"/>
      <c r="C24" s="326" t="s">
        <v>14</v>
      </c>
      <c r="D24" s="313"/>
      <c r="E24" s="313"/>
      <c r="F24" s="327">
        <v>6</v>
      </c>
      <c r="G24" s="328">
        <f t="shared" si="0"/>
        <v>431662</v>
      </c>
      <c r="H24" s="328">
        <f>'NOTES ALL'!C41</f>
        <v>431662</v>
      </c>
      <c r="I24" s="325">
        <f>'NOTES ALL'!D41</f>
        <v>431662</v>
      </c>
      <c r="J24" s="325">
        <f>+'NOTES ALL'!E41</f>
        <v>396171</v>
      </c>
      <c r="T24" s="328">
        <f>+I24</f>
        <v>431662</v>
      </c>
    </row>
    <row r="25" spans="2:20" ht="15.75" thickBot="1">
      <c r="B25" s="325"/>
      <c r="C25" s="354"/>
      <c r="D25" s="354"/>
      <c r="E25" s="354"/>
      <c r="F25" s="322"/>
      <c r="G25" s="328">
        <f t="shared" si="0"/>
        <v>0</v>
      </c>
      <c r="H25" s="328"/>
      <c r="I25" s="325"/>
      <c r="J25" s="325"/>
      <c r="T25" s="328"/>
    </row>
    <row r="26" spans="2:20" ht="15.75" customHeight="1" thickBot="1">
      <c r="B26" s="332"/>
      <c r="C26" s="349" t="s">
        <v>16</v>
      </c>
      <c r="D26" s="349"/>
      <c r="E26" s="349"/>
      <c r="F26" s="333"/>
      <c r="G26" s="334">
        <f>SUM(G5:G25)</f>
        <v>16762329</v>
      </c>
      <c r="H26" s="335">
        <f>SUM(H5:H24)</f>
        <v>16758929</v>
      </c>
      <c r="I26" s="336">
        <f>SUM(I5:I24)</f>
        <v>16762329</v>
      </c>
      <c r="J26" s="337">
        <f>SUM(J5:J24)</f>
        <v>16476811.8058</v>
      </c>
      <c r="T26" s="335">
        <f>SUM(T5:T24)</f>
        <v>16762329</v>
      </c>
    </row>
    <row r="27" spans="2:20">
      <c r="B27" s="325"/>
      <c r="C27" s="354"/>
      <c r="D27" s="354"/>
      <c r="E27" s="354"/>
      <c r="F27" s="322"/>
      <c r="G27" s="328">
        <f t="shared" si="0"/>
        <v>0</v>
      </c>
      <c r="H27" s="328"/>
      <c r="I27" s="324"/>
      <c r="J27" s="324"/>
      <c r="T27" s="328"/>
    </row>
    <row r="28" spans="2:20">
      <c r="B28" s="338" t="s">
        <v>17</v>
      </c>
      <c r="C28" s="315" t="s">
        <v>18</v>
      </c>
      <c r="D28" s="339"/>
      <c r="E28" s="313"/>
      <c r="F28" s="322"/>
      <c r="G28" s="328">
        <f t="shared" si="0"/>
        <v>0</v>
      </c>
      <c r="H28" s="328"/>
      <c r="I28" s="324"/>
      <c r="J28" s="324"/>
      <c r="T28" s="328"/>
    </row>
    <row r="29" spans="2:20">
      <c r="B29" s="325"/>
      <c r="C29" s="354"/>
      <c r="D29" s="354"/>
      <c r="E29" s="354"/>
      <c r="F29" s="322"/>
      <c r="G29" s="328">
        <f t="shared" si="0"/>
        <v>0</v>
      </c>
      <c r="H29" s="328"/>
      <c r="I29" s="324"/>
      <c r="J29" s="324"/>
      <c r="T29" s="328"/>
    </row>
    <row r="30" spans="2:20">
      <c r="B30" s="325">
        <v>1</v>
      </c>
      <c r="C30" s="315" t="s">
        <v>19</v>
      </c>
      <c r="D30" s="313"/>
      <c r="E30" s="313"/>
      <c r="F30" s="322"/>
      <c r="G30" s="328">
        <f t="shared" si="0"/>
        <v>0</v>
      </c>
      <c r="H30" s="328"/>
      <c r="I30" s="324"/>
      <c r="J30" s="324"/>
      <c r="T30" s="328"/>
    </row>
    <row r="31" spans="2:20">
      <c r="B31" s="325"/>
      <c r="C31" s="326" t="s">
        <v>20</v>
      </c>
      <c r="D31" s="313"/>
      <c r="E31" s="313"/>
      <c r="F31" s="327" t="s">
        <v>38</v>
      </c>
      <c r="G31" s="328">
        <f t="shared" si="0"/>
        <v>0</v>
      </c>
      <c r="H31" s="328"/>
      <c r="I31" s="325"/>
      <c r="J31" s="325"/>
      <c r="T31" s="328"/>
    </row>
    <row r="32" spans="2:20">
      <c r="B32" s="325"/>
      <c r="C32" s="340" t="s">
        <v>21</v>
      </c>
      <c r="D32" s="313"/>
      <c r="E32" s="313"/>
      <c r="F32" s="322">
        <v>7</v>
      </c>
      <c r="G32" s="328">
        <f>I34</f>
        <v>13325747</v>
      </c>
      <c r="H32" s="314"/>
      <c r="I32" s="341"/>
      <c r="J32" s="325">
        <f>'note 7'!J21</f>
        <v>13325747</v>
      </c>
      <c r="T32" s="314"/>
    </row>
    <row r="33" spans="2:20">
      <c r="B33" s="325"/>
      <c r="C33" s="340" t="s">
        <v>22</v>
      </c>
      <c r="D33" s="313"/>
      <c r="E33" s="313"/>
      <c r="F33" s="322"/>
      <c r="G33" s="328">
        <f t="shared" si="0"/>
        <v>0</v>
      </c>
      <c r="H33" s="328"/>
      <c r="I33" s="325">
        <v>0</v>
      </c>
      <c r="J33" s="325">
        <v>0</v>
      </c>
      <c r="T33" s="328"/>
    </row>
    <row r="34" spans="2:20">
      <c r="B34" s="325"/>
      <c r="C34" s="340" t="s">
        <v>23</v>
      </c>
      <c r="D34" s="313"/>
      <c r="E34" s="313"/>
      <c r="F34" s="322">
        <v>7</v>
      </c>
      <c r="G34" s="328" t="e">
        <f>#REF!</f>
        <v>#REF!</v>
      </c>
      <c r="H34" s="328">
        <f>'note 7'!J20</f>
        <v>13325747</v>
      </c>
      <c r="I34" s="325">
        <f>'note 7'!J21</f>
        <v>13325747</v>
      </c>
      <c r="J34" s="325"/>
      <c r="T34" s="328">
        <f>+I34</f>
        <v>13325747</v>
      </c>
    </row>
    <row r="35" spans="2:20">
      <c r="B35" s="325"/>
      <c r="C35" s="340" t="s">
        <v>24</v>
      </c>
      <c r="D35" s="313"/>
      <c r="E35" s="313"/>
      <c r="F35" s="322"/>
      <c r="G35" s="328">
        <f t="shared" si="0"/>
        <v>0</v>
      </c>
      <c r="H35" s="328"/>
      <c r="I35" s="325">
        <v>0</v>
      </c>
      <c r="J35" s="325">
        <v>0</v>
      </c>
      <c r="T35" s="328"/>
    </row>
    <row r="36" spans="2:20">
      <c r="B36" s="325"/>
      <c r="C36" s="340" t="s">
        <v>25</v>
      </c>
      <c r="D36" s="313"/>
      <c r="E36" s="313"/>
      <c r="F36" s="322"/>
      <c r="G36" s="328">
        <f t="shared" si="0"/>
        <v>0</v>
      </c>
      <c r="H36" s="328"/>
      <c r="I36" s="325">
        <v>0</v>
      </c>
      <c r="J36" s="325">
        <v>0</v>
      </c>
      <c r="T36" s="328"/>
    </row>
    <row r="37" spans="2:20">
      <c r="B37" s="325"/>
      <c r="C37" s="354"/>
      <c r="D37" s="354"/>
      <c r="E37" s="354"/>
      <c r="F37" s="322"/>
      <c r="G37" s="328">
        <f t="shared" si="0"/>
        <v>0</v>
      </c>
      <c r="H37" s="328"/>
      <c r="I37" s="325"/>
      <c r="J37" s="325"/>
      <c r="T37" s="328"/>
    </row>
    <row r="38" spans="2:20">
      <c r="B38" s="325"/>
      <c r="C38" s="326" t="s">
        <v>26</v>
      </c>
      <c r="D38" s="313"/>
      <c r="E38" s="313"/>
      <c r="F38" s="327"/>
      <c r="G38" s="328">
        <f t="shared" si="0"/>
        <v>0</v>
      </c>
      <c r="H38" s="328"/>
      <c r="I38" s="325">
        <v>0</v>
      </c>
      <c r="J38" s="325">
        <v>0</v>
      </c>
      <c r="T38" s="328"/>
    </row>
    <row r="39" spans="2:20">
      <c r="B39" s="325"/>
      <c r="C39" s="326" t="s">
        <v>79</v>
      </c>
      <c r="D39" s="313"/>
      <c r="E39" s="313"/>
      <c r="F39" s="330"/>
      <c r="G39" s="328">
        <f>2401+9663+9663</f>
        <v>21727</v>
      </c>
      <c r="H39" s="328">
        <f>I39</f>
        <v>2878</v>
      </c>
      <c r="I39" s="325">
        <v>2878</v>
      </c>
      <c r="J39" s="325">
        <v>2878</v>
      </c>
      <c r="T39" s="328">
        <f>+I39</f>
        <v>2878</v>
      </c>
    </row>
    <row r="40" spans="2:20">
      <c r="B40" s="325"/>
      <c r="C40" s="326" t="s">
        <v>27</v>
      </c>
      <c r="D40" s="313"/>
      <c r="E40" s="313"/>
      <c r="F40" s="327">
        <v>8</v>
      </c>
      <c r="G40" s="328">
        <f t="shared" si="0"/>
        <v>3382189</v>
      </c>
      <c r="H40" s="328">
        <f>'NOTES ALL'!C51</f>
        <v>3376789</v>
      </c>
      <c r="I40" s="325">
        <f>'NOTES ALL'!D51</f>
        <v>3382189</v>
      </c>
      <c r="J40" s="325">
        <f>+'NOTES ALL'!E51</f>
        <v>3042051</v>
      </c>
      <c r="T40" s="328">
        <f>+I40</f>
        <v>3382189</v>
      </c>
    </row>
    <row r="41" spans="2:20">
      <c r="B41" s="325"/>
      <c r="C41" s="326" t="s">
        <v>28</v>
      </c>
      <c r="D41" s="313"/>
      <c r="E41" s="313"/>
      <c r="F41" s="327">
        <v>9</v>
      </c>
      <c r="G41" s="328">
        <f t="shared" si="0"/>
        <v>51000</v>
      </c>
      <c r="H41" s="328">
        <f>'NOTES ALL'!C60</f>
        <v>51000</v>
      </c>
      <c r="I41" s="325">
        <f>'NOTES ALL'!D60</f>
        <v>51000</v>
      </c>
      <c r="J41" s="325">
        <f>'NOTES ALL'!E60</f>
        <v>51000</v>
      </c>
      <c r="T41" s="328">
        <f>+I41</f>
        <v>51000</v>
      </c>
    </row>
    <row r="42" spans="2:20">
      <c r="B42" s="325"/>
      <c r="C42" s="354"/>
      <c r="D42" s="354"/>
      <c r="E42" s="354"/>
      <c r="F42" s="322"/>
      <c r="G42" s="328">
        <f t="shared" si="0"/>
        <v>0</v>
      </c>
      <c r="H42" s="328"/>
      <c r="I42" s="325"/>
      <c r="J42" s="325"/>
      <c r="T42" s="328"/>
    </row>
    <row r="43" spans="2:20">
      <c r="B43" s="324">
        <v>2</v>
      </c>
      <c r="C43" s="315" t="s">
        <v>29</v>
      </c>
      <c r="D43" s="315"/>
      <c r="E43" s="313"/>
      <c r="F43" s="322"/>
      <c r="G43" s="328">
        <f t="shared" si="0"/>
        <v>0</v>
      </c>
      <c r="H43" s="328"/>
      <c r="I43" s="325"/>
      <c r="J43" s="325"/>
      <c r="T43" s="328"/>
    </row>
    <row r="44" spans="2:20">
      <c r="B44" s="325"/>
      <c r="C44" s="326" t="s">
        <v>30</v>
      </c>
      <c r="D44" s="313"/>
      <c r="E44" s="313"/>
      <c r="F44" s="327"/>
      <c r="G44" s="328">
        <f t="shared" si="0"/>
        <v>0</v>
      </c>
      <c r="H44" s="328"/>
      <c r="I44" s="325"/>
      <c r="J44" s="325"/>
      <c r="T44" s="328"/>
    </row>
    <row r="45" spans="2:20">
      <c r="B45" s="325"/>
      <c r="C45" s="326" t="s">
        <v>31</v>
      </c>
      <c r="D45" s="313"/>
      <c r="E45" s="313"/>
      <c r="F45" s="327"/>
      <c r="G45" s="328">
        <f t="shared" si="0"/>
        <v>0</v>
      </c>
      <c r="H45" s="328"/>
      <c r="I45" s="325">
        <v>0</v>
      </c>
      <c r="J45" s="325">
        <v>0</v>
      </c>
      <c r="T45" s="328"/>
    </row>
    <row r="46" spans="2:20">
      <c r="B46" s="325"/>
      <c r="C46" s="326" t="s">
        <v>32</v>
      </c>
      <c r="D46" s="313"/>
      <c r="E46" s="313"/>
      <c r="F46" s="327"/>
      <c r="G46" s="328">
        <f t="shared" si="0"/>
        <v>0</v>
      </c>
      <c r="H46" s="328"/>
      <c r="I46" s="325"/>
      <c r="J46" s="325" t="e">
        <f>'NOTES ALL'!#REF!</f>
        <v>#REF!</v>
      </c>
      <c r="T46" s="328"/>
    </row>
    <row r="47" spans="2:20">
      <c r="B47" s="325"/>
      <c r="C47" s="326" t="s">
        <v>75</v>
      </c>
      <c r="D47" s="313"/>
      <c r="E47" s="313"/>
      <c r="F47" s="327">
        <v>10</v>
      </c>
      <c r="G47" s="328">
        <f t="shared" si="0"/>
        <v>515</v>
      </c>
      <c r="H47" s="328">
        <f>'NOTES ALL'!C71</f>
        <v>2515</v>
      </c>
      <c r="I47" s="325">
        <f>'NOTES ALL'!D71</f>
        <v>515</v>
      </c>
      <c r="J47" s="325">
        <f>+'NOTES ALL'!E71</f>
        <v>15589</v>
      </c>
      <c r="T47" s="328">
        <f>+I47</f>
        <v>515</v>
      </c>
    </row>
    <row r="48" spans="2:20">
      <c r="B48" s="325"/>
      <c r="C48" s="326" t="s">
        <v>33</v>
      </c>
      <c r="D48" s="313"/>
      <c r="E48" s="313"/>
      <c r="F48" s="327"/>
      <c r="G48" s="328">
        <f t="shared" si="0"/>
        <v>0</v>
      </c>
      <c r="H48" s="328"/>
      <c r="I48" s="325"/>
      <c r="J48" s="325"/>
      <c r="T48" s="328"/>
    </row>
    <row r="49" spans="1:20">
      <c r="B49" s="325"/>
      <c r="C49" s="326" t="s">
        <v>34</v>
      </c>
      <c r="D49" s="313"/>
      <c r="E49" s="313"/>
      <c r="F49" s="327"/>
      <c r="G49" s="328">
        <f t="shared" si="0"/>
        <v>0</v>
      </c>
      <c r="H49" s="328"/>
      <c r="I49" s="325"/>
      <c r="J49" s="325"/>
      <c r="T49" s="328"/>
    </row>
    <row r="50" spans="1:20">
      <c r="A50" s="60" t="s">
        <v>15</v>
      </c>
      <c r="B50" s="325"/>
      <c r="C50" s="354"/>
      <c r="D50" s="354"/>
      <c r="E50" s="354"/>
      <c r="F50" s="327"/>
      <c r="G50" s="328">
        <f t="shared" si="0"/>
        <v>0</v>
      </c>
      <c r="H50" s="328"/>
      <c r="I50" s="325"/>
      <c r="J50" s="325"/>
      <c r="T50" s="328"/>
    </row>
    <row r="51" spans="1:20" ht="15.75" thickBot="1">
      <c r="B51" s="325"/>
      <c r="C51" s="354"/>
      <c r="D51" s="354"/>
      <c r="E51" s="354"/>
      <c r="F51" s="322"/>
      <c r="G51" s="328">
        <f t="shared" si="0"/>
        <v>0</v>
      </c>
      <c r="H51" s="328"/>
      <c r="I51" s="324"/>
      <c r="J51" s="324"/>
      <c r="T51" s="328"/>
    </row>
    <row r="52" spans="1:20" ht="15.75" customHeight="1" thickBot="1">
      <c r="B52" s="336"/>
      <c r="C52" s="349"/>
      <c r="D52" s="349"/>
      <c r="E52" s="349"/>
      <c r="F52" s="342"/>
      <c r="G52" s="343"/>
      <c r="H52" s="336">
        <f>SUM(H32:H48)</f>
        <v>16758929</v>
      </c>
      <c r="I52" s="336">
        <f>SUM(I32:I48)</f>
        <v>16762329</v>
      </c>
      <c r="J52" s="337" t="e">
        <f>SUM(J31:J50)</f>
        <v>#REF!</v>
      </c>
      <c r="T52" s="336">
        <f>SUM(T32:T48)</f>
        <v>16762329</v>
      </c>
    </row>
    <row r="53" spans="1:20" ht="25.15" customHeight="1">
      <c r="B53" s="344"/>
      <c r="C53" s="352" t="s">
        <v>163</v>
      </c>
      <c r="D53" s="352"/>
      <c r="E53" s="352"/>
      <c r="F53" s="323">
        <v>1</v>
      </c>
      <c r="G53" s="323">
        <f>G52-G26</f>
        <v>-16762329</v>
      </c>
      <c r="H53" s="323">
        <f>+H52-H26</f>
        <v>0</v>
      </c>
      <c r="I53" s="345"/>
      <c r="J53" s="346"/>
    </row>
    <row r="54" spans="1:20">
      <c r="B54" s="87" t="s">
        <v>104</v>
      </c>
      <c r="C54" s="85"/>
      <c r="D54" s="85"/>
      <c r="E54" s="85"/>
      <c r="F54" s="88" t="s">
        <v>36</v>
      </c>
      <c r="G54" s="5"/>
      <c r="H54" s="263"/>
      <c r="I54" s="276"/>
      <c r="J54" s="86"/>
    </row>
    <row r="55" spans="1:20">
      <c r="B55" s="87" t="s">
        <v>37</v>
      </c>
      <c r="C55" s="85"/>
      <c r="D55" s="85"/>
      <c r="E55" s="85"/>
      <c r="F55" s="310"/>
      <c r="G55" s="310"/>
      <c r="H55" s="310"/>
      <c r="I55" s="276"/>
      <c r="J55" s="89"/>
    </row>
    <row r="56" spans="1:20">
      <c r="B56" s="91" t="s">
        <v>167</v>
      </c>
      <c r="C56" s="85"/>
      <c r="D56" s="85"/>
      <c r="E56" s="85"/>
      <c r="F56" s="310"/>
      <c r="G56" s="310"/>
      <c r="H56" s="310"/>
      <c r="I56" s="89"/>
      <c r="J56" s="89"/>
    </row>
    <row r="57" spans="1:20">
      <c r="B57" s="84"/>
      <c r="C57" s="85"/>
      <c r="D57" s="85"/>
      <c r="E57" s="85"/>
      <c r="F57" s="132"/>
      <c r="G57" s="132"/>
      <c r="H57" s="132"/>
      <c r="I57" s="89"/>
      <c r="J57" s="86"/>
    </row>
    <row r="58" spans="1:20">
      <c r="B58" s="87"/>
      <c r="C58" s="62"/>
      <c r="D58" s="62"/>
      <c r="E58" s="85"/>
      <c r="F58" s="134"/>
      <c r="G58" s="134"/>
      <c r="H58" s="134"/>
      <c r="I58" s="106"/>
      <c r="J58" s="89"/>
    </row>
    <row r="59" spans="1:20">
      <c r="B59" s="87" t="s">
        <v>210</v>
      </c>
      <c r="C59" s="85"/>
      <c r="D59" s="85"/>
      <c r="E59" s="85"/>
      <c r="F59" s="88" t="s">
        <v>233</v>
      </c>
      <c r="G59" s="3"/>
      <c r="H59" s="267"/>
      <c r="I59" s="267" t="s">
        <v>234</v>
      </c>
      <c r="J59" s="88"/>
      <c r="K59" s="88"/>
    </row>
    <row r="60" spans="1:20" ht="45">
      <c r="B60" s="347" t="s">
        <v>105</v>
      </c>
      <c r="C60" s="90"/>
      <c r="D60" s="90"/>
      <c r="E60" s="85"/>
      <c r="F60" s="88" t="s">
        <v>92</v>
      </c>
      <c r="G60" s="3"/>
      <c r="H60" s="267"/>
      <c r="I60" s="267" t="s">
        <v>92</v>
      </c>
      <c r="J60" s="88"/>
      <c r="K60" s="88"/>
    </row>
    <row r="61" spans="1:20">
      <c r="B61" s="348"/>
      <c r="C61" s="348"/>
      <c r="D61" s="348"/>
      <c r="E61" s="85"/>
      <c r="I61" s="106"/>
      <c r="J61" s="78"/>
    </row>
    <row r="62" spans="1:20">
      <c r="B62" s="274" t="s">
        <v>271</v>
      </c>
      <c r="C62" s="90"/>
      <c r="D62" s="90"/>
      <c r="E62" s="85"/>
      <c r="F62" s="309"/>
      <c r="G62" s="309"/>
      <c r="H62" s="309"/>
      <c r="I62" s="89"/>
      <c r="J62" s="89"/>
    </row>
    <row r="63" spans="1:20">
      <c r="B63" s="274"/>
      <c r="C63" s="128"/>
      <c r="D63" s="128"/>
      <c r="E63" s="128"/>
      <c r="F63" s="311"/>
      <c r="G63" s="311"/>
      <c r="H63" s="311"/>
      <c r="I63" s="277"/>
      <c r="J63" s="86"/>
    </row>
    <row r="64" spans="1:20">
      <c r="J64" s="99"/>
    </row>
    <row r="65" spans="10:10">
      <c r="J65" s="99"/>
    </row>
    <row r="66" spans="10:10">
      <c r="J66" s="99"/>
    </row>
    <row r="67" spans="10:10">
      <c r="J67" s="99"/>
    </row>
    <row r="68" spans="10:10">
      <c r="J68" s="99"/>
    </row>
    <row r="69" spans="10:10">
      <c r="J69" s="99"/>
    </row>
    <row r="70" spans="10:10">
      <c r="J70" s="99"/>
    </row>
    <row r="71" spans="10:10">
      <c r="J71" s="99"/>
    </row>
    <row r="72" spans="10:10">
      <c r="J72" s="99"/>
    </row>
    <row r="73" spans="10:10">
      <c r="J73" s="99"/>
    </row>
  </sheetData>
  <mergeCells count="15">
    <mergeCell ref="C52:E52"/>
    <mergeCell ref="I3:J3"/>
    <mergeCell ref="B4:E4"/>
    <mergeCell ref="C53:E53"/>
    <mergeCell ref="C6:E6"/>
    <mergeCell ref="C11:E11"/>
    <mergeCell ref="C19:E19"/>
    <mergeCell ref="C25:E25"/>
    <mergeCell ref="C26:E26"/>
    <mergeCell ref="C27:E27"/>
    <mergeCell ref="C29:E29"/>
    <mergeCell ref="C37:E37"/>
    <mergeCell ref="C42:E42"/>
    <mergeCell ref="C50:E50"/>
    <mergeCell ref="C51:E51"/>
  </mergeCells>
  <pageMargins left="0.5" right="0.5" top="0.5" bottom="0.5" header="0.5" footer="0.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opLeftCell="A37" workbookViewId="0">
      <selection sqref="A1:F53"/>
    </sheetView>
  </sheetViews>
  <sheetFormatPr defaultRowHeight="15"/>
  <cols>
    <col min="1" max="1" width="6.140625" customWidth="1"/>
    <col min="4" max="4" width="22.7109375" customWidth="1"/>
    <col min="5" max="5" width="15.85546875" customWidth="1"/>
    <col min="6" max="6" width="19.42578125" customWidth="1"/>
  </cols>
  <sheetData>
    <row r="1" spans="1:6">
      <c r="A1" s="61" t="s">
        <v>123</v>
      </c>
      <c r="B1" s="62"/>
      <c r="C1" s="62"/>
      <c r="D1" s="62"/>
      <c r="E1" s="62"/>
      <c r="F1" s="62"/>
    </row>
    <row r="2" spans="1:6">
      <c r="A2" s="62"/>
      <c r="B2" s="62"/>
      <c r="C2" s="62"/>
      <c r="D2" s="62"/>
      <c r="E2" s="62"/>
      <c r="F2" s="62"/>
    </row>
    <row r="3" spans="1:6">
      <c r="A3" s="63" t="s">
        <v>235</v>
      </c>
      <c r="B3" s="62"/>
      <c r="C3" s="62"/>
      <c r="D3" s="62"/>
      <c r="E3" s="62"/>
      <c r="F3" s="62"/>
    </row>
    <row r="4" spans="1:6" ht="18.75" customHeight="1">
      <c r="A4" s="358"/>
      <c r="B4" s="359"/>
      <c r="C4" s="359"/>
      <c r="D4" s="359"/>
      <c r="E4" s="291" t="s">
        <v>243</v>
      </c>
      <c r="F4" s="67" t="s">
        <v>236</v>
      </c>
    </row>
    <row r="5" spans="1:6">
      <c r="A5" s="69" t="s">
        <v>0</v>
      </c>
      <c r="B5" s="63" t="s">
        <v>1</v>
      </c>
      <c r="C5" s="70"/>
      <c r="D5" s="62"/>
      <c r="E5" s="101"/>
      <c r="F5" s="71"/>
    </row>
    <row r="6" spans="1:6">
      <c r="A6" s="72">
        <v>1</v>
      </c>
      <c r="B6" s="63" t="s">
        <v>2</v>
      </c>
      <c r="C6" s="63"/>
      <c r="D6" s="62"/>
      <c r="E6" s="101"/>
      <c r="F6" s="71"/>
    </row>
    <row r="7" spans="1:6">
      <c r="A7" s="73"/>
      <c r="B7" s="74" t="s">
        <v>3</v>
      </c>
      <c r="C7" s="62"/>
      <c r="D7" s="62"/>
      <c r="E7" s="135"/>
      <c r="F7" s="75">
        <v>1998000</v>
      </c>
    </row>
    <row r="8" spans="1:6">
      <c r="A8" s="73"/>
      <c r="B8" s="74" t="s">
        <v>244</v>
      </c>
      <c r="C8" s="62"/>
      <c r="D8" s="62"/>
      <c r="E8" s="135">
        <v>1998000</v>
      </c>
      <c r="F8" s="75"/>
    </row>
    <row r="9" spans="1:6">
      <c r="A9" s="73"/>
      <c r="B9" s="74" t="s">
        <v>4</v>
      </c>
      <c r="C9" s="62"/>
      <c r="D9" s="62"/>
      <c r="E9" s="135"/>
      <c r="F9" s="75">
        <v>13994275</v>
      </c>
    </row>
    <row r="10" spans="1:6">
      <c r="A10" s="73"/>
      <c r="B10" s="74" t="s">
        <v>5</v>
      </c>
      <c r="C10" s="62"/>
      <c r="D10" s="62"/>
      <c r="E10" s="135"/>
      <c r="F10" s="75"/>
    </row>
    <row r="11" spans="1:6">
      <c r="A11" s="72">
        <v>3</v>
      </c>
      <c r="B11" s="63" t="s">
        <v>7</v>
      </c>
      <c r="C11" s="63"/>
      <c r="D11" s="62"/>
      <c r="E11" s="101"/>
      <c r="F11" s="75"/>
    </row>
    <row r="12" spans="1:6">
      <c r="A12" s="76"/>
      <c r="B12" s="74" t="s">
        <v>8</v>
      </c>
      <c r="C12" s="62"/>
      <c r="D12" s="62"/>
      <c r="E12" s="135"/>
      <c r="F12" s="75"/>
    </row>
    <row r="13" spans="1:6">
      <c r="A13" s="72">
        <v>4</v>
      </c>
      <c r="B13" s="63" t="s">
        <v>10</v>
      </c>
      <c r="C13" s="63"/>
      <c r="D13" s="62"/>
      <c r="E13" s="101"/>
      <c r="F13" s="75"/>
    </row>
    <row r="14" spans="1:6">
      <c r="A14" s="73"/>
      <c r="B14" s="74" t="s">
        <v>11</v>
      </c>
      <c r="C14" s="62"/>
      <c r="D14" s="62"/>
      <c r="E14" s="135"/>
      <c r="F14" s="75">
        <f t="shared" ref="F14" si="0">G14</f>
        <v>0</v>
      </c>
    </row>
    <row r="15" spans="1:6">
      <c r="A15" s="73"/>
      <c r="B15" s="74" t="s">
        <v>12</v>
      </c>
      <c r="C15" s="62"/>
      <c r="D15" s="62"/>
      <c r="E15" s="135"/>
      <c r="F15" s="75">
        <v>328777</v>
      </c>
    </row>
    <row r="16" spans="1:6">
      <c r="A16" s="73"/>
      <c r="B16" s="74"/>
      <c r="C16" s="62" t="s">
        <v>245</v>
      </c>
      <c r="D16" s="62"/>
      <c r="E16" s="135">
        <v>22958</v>
      </c>
      <c r="F16" s="75"/>
    </row>
    <row r="17" spans="1:6">
      <c r="A17" s="73"/>
      <c r="B17" s="74"/>
      <c r="C17" s="62" t="s">
        <v>246</v>
      </c>
      <c r="D17" s="62"/>
      <c r="E17" s="135">
        <v>301300</v>
      </c>
      <c r="F17" s="75"/>
    </row>
    <row r="18" spans="1:6">
      <c r="A18" s="73"/>
      <c r="B18" s="74"/>
      <c r="C18" s="62" t="s">
        <v>247</v>
      </c>
      <c r="D18" s="62"/>
      <c r="E18" s="135">
        <v>2020</v>
      </c>
      <c r="F18" s="75"/>
    </row>
    <row r="19" spans="1:6">
      <c r="A19" s="73"/>
      <c r="B19" s="74"/>
      <c r="C19" s="62" t="s">
        <v>248</v>
      </c>
      <c r="D19" s="62"/>
      <c r="E19" s="135">
        <v>2500</v>
      </c>
      <c r="F19" s="75"/>
    </row>
    <row r="20" spans="1:6">
      <c r="A20" s="73"/>
      <c r="B20" s="74" t="s">
        <v>13</v>
      </c>
      <c r="C20" s="62"/>
      <c r="D20" s="62"/>
      <c r="E20" s="135"/>
      <c r="F20" s="75">
        <v>45106</v>
      </c>
    </row>
    <row r="21" spans="1:6">
      <c r="A21" s="73"/>
      <c r="B21" s="74"/>
      <c r="C21" s="62" t="s">
        <v>249</v>
      </c>
      <c r="D21" s="62"/>
      <c r="E21" s="135">
        <v>15067</v>
      </c>
      <c r="F21" s="75"/>
    </row>
    <row r="22" spans="1:6">
      <c r="A22" s="73"/>
      <c r="B22" s="74"/>
      <c r="C22" s="62" t="s">
        <v>250</v>
      </c>
      <c r="D22" s="62"/>
      <c r="E22" s="135">
        <v>17505</v>
      </c>
      <c r="F22" s="75"/>
    </row>
    <row r="23" spans="1:6">
      <c r="A23" s="73"/>
      <c r="B23" s="74"/>
      <c r="C23" s="62" t="s">
        <v>251</v>
      </c>
      <c r="D23" s="62"/>
      <c r="E23" s="135">
        <v>7765</v>
      </c>
      <c r="F23" s="75"/>
    </row>
    <row r="24" spans="1:6">
      <c r="A24" s="73"/>
      <c r="B24" s="74"/>
      <c r="C24" s="62" t="s">
        <v>252</v>
      </c>
      <c r="D24" s="62"/>
      <c r="E24" s="135">
        <v>4769</v>
      </c>
      <c r="F24" s="75"/>
    </row>
    <row r="25" spans="1:6">
      <c r="A25" s="73"/>
      <c r="B25" s="74" t="s">
        <v>14</v>
      </c>
      <c r="C25" s="62"/>
      <c r="D25" s="62"/>
      <c r="E25" s="135"/>
      <c r="F25" s="75">
        <v>396171</v>
      </c>
    </row>
    <row r="26" spans="1:6">
      <c r="A26" s="73"/>
      <c r="B26" s="74"/>
      <c r="C26" s="62" t="s">
        <v>253</v>
      </c>
      <c r="D26" s="62"/>
      <c r="E26" s="135">
        <v>328562</v>
      </c>
      <c r="F26" s="75"/>
    </row>
    <row r="27" spans="1:6">
      <c r="A27" s="73"/>
      <c r="B27" s="74"/>
      <c r="C27" s="62" t="s">
        <v>254</v>
      </c>
      <c r="D27" s="62"/>
      <c r="E27" s="135">
        <v>67609</v>
      </c>
      <c r="F27" s="75"/>
    </row>
    <row r="28" spans="1:6" ht="15.75" thickBot="1">
      <c r="A28" s="73"/>
      <c r="B28" s="357"/>
      <c r="C28" s="357"/>
      <c r="D28" s="357"/>
      <c r="E28" s="101"/>
      <c r="F28" s="75"/>
    </row>
    <row r="29" spans="1:6">
      <c r="A29" s="299"/>
      <c r="B29" s="360" t="s">
        <v>16</v>
      </c>
      <c r="C29" s="360"/>
      <c r="D29" s="360"/>
      <c r="E29" s="300"/>
      <c r="F29" s="301">
        <f>SUM(F5:F28)</f>
        <v>16762329</v>
      </c>
    </row>
    <row r="30" spans="1:6">
      <c r="A30" s="302"/>
      <c r="B30" s="356"/>
      <c r="C30" s="356"/>
      <c r="D30" s="356"/>
      <c r="E30" s="303"/>
      <c r="F30" s="304"/>
    </row>
    <row r="31" spans="1:6">
      <c r="A31" s="79" t="s">
        <v>17</v>
      </c>
      <c r="B31" s="63" t="s">
        <v>18</v>
      </c>
      <c r="C31" s="290"/>
      <c r="D31" s="62"/>
      <c r="E31" s="101"/>
      <c r="F31" s="75"/>
    </row>
    <row r="32" spans="1:6">
      <c r="A32" s="73">
        <v>1</v>
      </c>
      <c r="B32" s="63" t="s">
        <v>19</v>
      </c>
      <c r="C32" s="62"/>
      <c r="D32" s="62"/>
      <c r="E32" s="101"/>
      <c r="F32" s="75"/>
    </row>
    <row r="33" spans="1:6">
      <c r="A33" s="73"/>
      <c r="B33" s="74" t="s">
        <v>20</v>
      </c>
      <c r="C33" s="62"/>
      <c r="D33" s="62"/>
      <c r="E33" s="135"/>
      <c r="F33" s="75"/>
    </row>
    <row r="34" spans="1:6">
      <c r="A34" s="73"/>
      <c r="B34" s="80" t="s">
        <v>21</v>
      </c>
      <c r="C34" s="62"/>
      <c r="D34" s="62"/>
      <c r="E34" s="101"/>
      <c r="F34" s="75"/>
    </row>
    <row r="35" spans="1:6">
      <c r="A35" s="73"/>
      <c r="B35" s="80" t="s">
        <v>23</v>
      </c>
      <c r="C35" s="62"/>
      <c r="D35" s="62"/>
      <c r="E35" s="101"/>
      <c r="F35" s="75">
        <v>13325747</v>
      </c>
    </row>
    <row r="36" spans="1:6">
      <c r="A36" s="73"/>
      <c r="B36" s="357" t="s">
        <v>255</v>
      </c>
      <c r="C36" s="357"/>
      <c r="D36" s="357"/>
      <c r="E36" s="101">
        <v>13325747</v>
      </c>
      <c r="F36" s="75" t="s">
        <v>38</v>
      </c>
    </row>
    <row r="37" spans="1:6">
      <c r="A37" s="73"/>
      <c r="B37" s="74" t="s">
        <v>26</v>
      </c>
      <c r="C37" s="62"/>
      <c r="D37" s="62"/>
      <c r="E37" s="135"/>
      <c r="F37" s="75" t="s">
        <v>38</v>
      </c>
    </row>
    <row r="38" spans="1:6">
      <c r="A38" s="73"/>
      <c r="B38" s="74" t="s">
        <v>79</v>
      </c>
      <c r="C38" s="62"/>
      <c r="D38" s="62"/>
      <c r="E38" s="293"/>
      <c r="F38" s="75">
        <v>2878</v>
      </c>
    </row>
    <row r="39" spans="1:6">
      <c r="A39" s="73"/>
      <c r="B39" s="74" t="s">
        <v>27</v>
      </c>
      <c r="C39" s="62"/>
      <c r="D39" s="62"/>
      <c r="E39" s="135"/>
      <c r="F39" s="75">
        <v>3382189</v>
      </c>
    </row>
    <row r="40" spans="1:6">
      <c r="A40" s="73"/>
      <c r="B40" s="74"/>
      <c r="C40" s="62" t="s">
        <v>258</v>
      </c>
      <c r="D40" s="62"/>
      <c r="E40" s="135">
        <v>3332288</v>
      </c>
      <c r="F40" s="75"/>
    </row>
    <row r="41" spans="1:6">
      <c r="A41" s="73"/>
      <c r="B41" s="74"/>
      <c r="C41" s="62" t="s">
        <v>259</v>
      </c>
      <c r="D41" s="62"/>
      <c r="E41" s="135">
        <v>10350</v>
      </c>
      <c r="F41" s="75"/>
    </row>
    <row r="42" spans="1:6">
      <c r="A42" s="73"/>
      <c r="B42" s="74"/>
      <c r="C42" s="62" t="s">
        <v>260</v>
      </c>
      <c r="D42" s="62"/>
      <c r="E42" s="135">
        <v>13000</v>
      </c>
      <c r="F42" s="75"/>
    </row>
    <row r="43" spans="1:6">
      <c r="A43" s="73"/>
      <c r="B43" s="74"/>
      <c r="C43" s="62" t="s">
        <v>261</v>
      </c>
      <c r="D43" s="62"/>
      <c r="E43" s="135">
        <v>26826</v>
      </c>
      <c r="F43" s="75"/>
    </row>
    <row r="44" spans="1:6">
      <c r="A44" s="73"/>
      <c r="B44" s="74" t="s">
        <v>262</v>
      </c>
      <c r="C44" s="62" t="s">
        <v>263</v>
      </c>
      <c r="D44" s="62"/>
      <c r="E44" s="135">
        <v>-275</v>
      </c>
      <c r="F44" s="75"/>
    </row>
    <row r="45" spans="1:6">
      <c r="A45" s="73"/>
      <c r="B45" s="74" t="s">
        <v>28</v>
      </c>
      <c r="C45" s="62"/>
      <c r="D45" s="62"/>
      <c r="E45" s="75"/>
      <c r="F45" s="75">
        <v>51000</v>
      </c>
    </row>
    <row r="46" spans="1:6">
      <c r="A46" s="73"/>
      <c r="B46" s="74"/>
      <c r="C46" s="62" t="s">
        <v>256</v>
      </c>
      <c r="D46" s="62"/>
      <c r="E46" s="135">
        <v>1000</v>
      </c>
      <c r="F46" s="75"/>
    </row>
    <row r="47" spans="1:6">
      <c r="A47" s="73"/>
      <c r="B47" s="74"/>
      <c r="C47" s="62" t="s">
        <v>257</v>
      </c>
      <c r="D47" s="62"/>
      <c r="E47" s="135">
        <v>50000</v>
      </c>
      <c r="F47" s="75"/>
    </row>
    <row r="48" spans="1:6">
      <c r="A48" s="72">
        <v>2</v>
      </c>
      <c r="B48" s="63" t="s">
        <v>29</v>
      </c>
      <c r="C48" s="63"/>
      <c r="D48" s="62"/>
      <c r="E48" s="101"/>
      <c r="F48" s="75" t="s">
        <v>38</v>
      </c>
    </row>
    <row r="49" spans="1:6">
      <c r="A49" s="73"/>
      <c r="B49" s="74" t="s">
        <v>32</v>
      </c>
      <c r="C49" s="62"/>
      <c r="D49" s="62"/>
      <c r="E49" s="135"/>
      <c r="F49" s="75" t="s">
        <v>38</v>
      </c>
    </row>
    <row r="50" spans="1:6">
      <c r="A50" s="73"/>
      <c r="B50" s="74" t="s">
        <v>75</v>
      </c>
      <c r="C50" s="62"/>
      <c r="D50" s="62"/>
      <c r="E50" s="135"/>
      <c r="F50" s="75">
        <v>515</v>
      </c>
    </row>
    <row r="51" spans="1:6">
      <c r="A51" s="305"/>
      <c r="B51" s="306"/>
      <c r="C51" s="94" t="s">
        <v>264</v>
      </c>
      <c r="D51" s="94"/>
      <c r="E51" s="307">
        <v>515</v>
      </c>
      <c r="F51" s="308"/>
    </row>
    <row r="52" spans="1:6">
      <c r="A52" s="72"/>
      <c r="B52" s="355" t="s">
        <v>16</v>
      </c>
      <c r="C52" s="355"/>
      <c r="D52" s="355"/>
      <c r="E52" s="79"/>
      <c r="F52" s="294">
        <f>SUM(F33:F51)</f>
        <v>16762329</v>
      </c>
    </row>
    <row r="53" spans="1:6">
      <c r="A53" s="296"/>
      <c r="B53" s="297"/>
      <c r="C53" s="297"/>
      <c r="D53" s="297"/>
      <c r="E53" s="298"/>
      <c r="F53" s="295"/>
    </row>
    <row r="54" spans="1:6">
      <c r="E54" s="292"/>
    </row>
    <row r="55" spans="1:6">
      <c r="E55" s="292"/>
    </row>
    <row r="56" spans="1:6">
      <c r="E56" s="292"/>
    </row>
    <row r="57" spans="1:6">
      <c r="E57" s="292"/>
    </row>
    <row r="58" spans="1:6">
      <c r="E58" s="292"/>
    </row>
  </sheetData>
  <mergeCells count="6">
    <mergeCell ref="B52:D52"/>
    <mergeCell ref="B30:D30"/>
    <mergeCell ref="B36:D36"/>
    <mergeCell ref="A4:D4"/>
    <mergeCell ref="B28:D28"/>
    <mergeCell ref="B29:D29"/>
  </mergeCells>
  <pageMargins left="0.7" right="0.7" top="0.75" bottom="0.75" header="0.3" footer="0.3"/>
  <pageSetup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23"/>
  <sheetViews>
    <sheetView topLeftCell="B1" zoomScaleSheetLayoutView="100" workbookViewId="0">
      <selection activeCell="B3" sqref="B3"/>
    </sheetView>
  </sheetViews>
  <sheetFormatPr defaultColWidth="9.140625" defaultRowHeight="15"/>
  <cols>
    <col min="1" max="1" width="12.5703125" style="60" hidden="1" customWidth="1"/>
    <col min="2" max="2" width="7" style="138" customWidth="1"/>
    <col min="3" max="3" width="50.140625" style="60" customWidth="1"/>
    <col min="4" max="4" width="8.5703125" style="99" customWidth="1"/>
    <col min="5" max="5" width="16.5703125" style="111" customWidth="1"/>
    <col min="6" max="6" width="18.7109375" style="111" customWidth="1"/>
    <col min="7" max="7" width="0.42578125" style="97" hidden="1" customWidth="1"/>
    <col min="8" max="8" width="9.5703125" style="60" bestFit="1" customWidth="1"/>
    <col min="9" max="9" width="19.140625" style="60" hidden="1" customWidth="1"/>
    <col min="10" max="10" width="9.5703125" style="60" bestFit="1" customWidth="1"/>
    <col min="11" max="16384" width="9.140625" style="60"/>
  </cols>
  <sheetData>
    <row r="1" spans="1:9">
      <c r="B1" s="100" t="str">
        <f>+'Balance Sheet'!B1</f>
        <v>INNOVAMEDIA PUBLICATIONS LIMITED</v>
      </c>
      <c r="C1" s="82"/>
      <c r="D1" s="82"/>
      <c r="E1" s="82"/>
      <c r="F1" s="275"/>
      <c r="G1" s="83"/>
    </row>
    <row r="2" spans="1:9" ht="6" customHeight="1">
      <c r="B2" s="101"/>
      <c r="C2" s="63"/>
      <c r="D2" s="63"/>
      <c r="E2" s="63"/>
      <c r="F2" s="106"/>
      <c r="G2" s="78"/>
    </row>
    <row r="3" spans="1:9">
      <c r="B3" s="91" t="s">
        <v>268</v>
      </c>
      <c r="C3" s="63"/>
      <c r="D3" s="63"/>
      <c r="E3" s="63"/>
      <c r="F3" s="106"/>
      <c r="G3" s="78"/>
    </row>
    <row r="4" spans="1:9" ht="36" customHeight="1">
      <c r="A4" s="64" t="s">
        <v>229</v>
      </c>
      <c r="B4" s="358"/>
      <c r="C4" s="359"/>
      <c r="D4" s="65" t="s">
        <v>101</v>
      </c>
      <c r="E4" s="67" t="s">
        <v>267</v>
      </c>
      <c r="F4" s="67" t="s">
        <v>236</v>
      </c>
      <c r="G4" s="102" t="s">
        <v>212</v>
      </c>
      <c r="I4" s="67" t="s">
        <v>267</v>
      </c>
    </row>
    <row r="5" spans="1:9">
      <c r="B5" s="103"/>
      <c r="C5" s="63"/>
      <c r="D5" s="73"/>
      <c r="E5" s="72"/>
      <c r="F5" s="72"/>
      <c r="G5" s="78"/>
      <c r="I5" s="72"/>
    </row>
    <row r="6" spans="1:9">
      <c r="B6" s="79">
        <v>1</v>
      </c>
      <c r="C6" s="62" t="s">
        <v>80</v>
      </c>
      <c r="D6" s="104" t="s">
        <v>38</v>
      </c>
      <c r="E6" s="105">
        <v>0</v>
      </c>
      <c r="F6" s="72">
        <v>0</v>
      </c>
      <c r="G6" s="106"/>
      <c r="I6" s="105">
        <v>0</v>
      </c>
    </row>
    <row r="7" spans="1:9">
      <c r="A7" s="60" t="s">
        <v>40</v>
      </c>
      <c r="B7" s="79"/>
      <c r="C7" s="62" t="s">
        <v>41</v>
      </c>
      <c r="D7" s="104"/>
      <c r="E7" s="105">
        <v>0</v>
      </c>
      <c r="F7" s="72">
        <v>0</v>
      </c>
      <c r="G7" s="106"/>
      <c r="I7" s="105">
        <v>0</v>
      </c>
    </row>
    <row r="8" spans="1:9">
      <c r="B8" s="79"/>
      <c r="C8" s="62" t="s">
        <v>81</v>
      </c>
      <c r="D8" s="104"/>
      <c r="E8" s="105">
        <v>0</v>
      </c>
      <c r="F8" s="72">
        <v>0</v>
      </c>
      <c r="G8" s="106"/>
      <c r="I8" s="105">
        <v>0</v>
      </c>
    </row>
    <row r="9" spans="1:9">
      <c r="B9" s="79"/>
      <c r="C9" s="62"/>
      <c r="D9" s="104"/>
      <c r="E9" s="105"/>
      <c r="F9" s="72"/>
      <c r="G9" s="106"/>
      <c r="I9" s="105"/>
    </row>
    <row r="10" spans="1:9">
      <c r="B10" s="79">
        <v>2</v>
      </c>
      <c r="C10" s="62" t="s">
        <v>42</v>
      </c>
      <c r="D10" s="104">
        <v>11</v>
      </c>
      <c r="E10" s="89">
        <f>'NOTES ALL'!C78</f>
        <v>0</v>
      </c>
      <c r="F10" s="106">
        <f>'NOTES ALL'!D80</f>
        <v>262000</v>
      </c>
      <c r="G10" s="106">
        <f>+'NOTES ALL'!E80</f>
        <v>124856</v>
      </c>
      <c r="I10" s="89">
        <f>'NOTES ALL'!G78</f>
        <v>0</v>
      </c>
    </row>
    <row r="11" spans="1:9">
      <c r="B11" s="79"/>
      <c r="C11" s="62"/>
      <c r="D11" s="104"/>
      <c r="E11" s="105"/>
      <c r="F11" s="72"/>
      <c r="G11" s="106"/>
      <c r="I11" s="105"/>
    </row>
    <row r="12" spans="1:9">
      <c r="B12" s="79">
        <v>3</v>
      </c>
      <c r="C12" s="107" t="s">
        <v>43</v>
      </c>
      <c r="D12" s="104"/>
      <c r="E12" s="105">
        <f>E10</f>
        <v>0</v>
      </c>
      <c r="F12" s="72">
        <f>SUM(F6:F10)</f>
        <v>262000</v>
      </c>
      <c r="G12" s="106">
        <f>+G6+G10</f>
        <v>124856</v>
      </c>
      <c r="I12" s="105">
        <f>I10</f>
        <v>0</v>
      </c>
    </row>
    <row r="13" spans="1:9">
      <c r="B13" s="79"/>
      <c r="C13" s="62"/>
      <c r="D13" s="104"/>
      <c r="E13" s="105"/>
      <c r="F13" s="72"/>
      <c r="G13" s="106"/>
      <c r="I13" s="105"/>
    </row>
    <row r="14" spans="1:9">
      <c r="B14" s="79">
        <v>4</v>
      </c>
      <c r="C14" s="62" t="s">
        <v>44</v>
      </c>
      <c r="D14" s="104"/>
      <c r="E14" s="105"/>
      <c r="F14" s="72"/>
      <c r="G14" s="106"/>
      <c r="I14" s="105"/>
    </row>
    <row r="15" spans="1:9">
      <c r="B15" s="79"/>
      <c r="C15" s="74" t="s">
        <v>45</v>
      </c>
      <c r="D15" s="104" t="s">
        <v>38</v>
      </c>
      <c r="E15" s="105">
        <v>0</v>
      </c>
      <c r="F15" s="72">
        <v>0</v>
      </c>
      <c r="G15" s="106"/>
      <c r="I15" s="105">
        <v>0</v>
      </c>
    </row>
    <row r="16" spans="1:9">
      <c r="B16" s="79"/>
      <c r="C16" s="74" t="s">
        <v>46</v>
      </c>
      <c r="D16" s="104"/>
      <c r="E16" s="105">
        <v>0</v>
      </c>
      <c r="F16" s="72">
        <v>0</v>
      </c>
      <c r="G16" s="106"/>
      <c r="I16" s="105">
        <v>0</v>
      </c>
    </row>
    <row r="17" spans="2:9" ht="30">
      <c r="B17" s="79"/>
      <c r="C17" s="108" t="s">
        <v>47</v>
      </c>
      <c r="D17" s="104"/>
      <c r="E17" s="105">
        <v>0</v>
      </c>
      <c r="F17" s="72">
        <v>0</v>
      </c>
      <c r="G17" s="106"/>
      <c r="I17" s="105">
        <v>0</v>
      </c>
    </row>
    <row r="18" spans="2:9">
      <c r="B18" s="79"/>
      <c r="C18" s="74" t="s">
        <v>48</v>
      </c>
      <c r="D18" s="104"/>
      <c r="E18" s="105">
        <v>0</v>
      </c>
      <c r="F18" s="72">
        <v>0</v>
      </c>
      <c r="G18" s="106"/>
      <c r="I18" s="105">
        <v>0</v>
      </c>
    </row>
    <row r="19" spans="2:9">
      <c r="B19" s="79"/>
      <c r="C19" s="74" t="s">
        <v>49</v>
      </c>
      <c r="D19" s="104"/>
      <c r="E19" s="105"/>
      <c r="F19" s="72">
        <v>0</v>
      </c>
      <c r="G19" s="106">
        <v>0</v>
      </c>
      <c r="I19" s="105"/>
    </row>
    <row r="20" spans="2:9">
      <c r="B20" s="79"/>
      <c r="C20" s="74" t="s">
        <v>50</v>
      </c>
      <c r="D20" s="104"/>
      <c r="E20" s="105">
        <v>0</v>
      </c>
      <c r="F20" s="72">
        <v>0</v>
      </c>
      <c r="G20" s="106">
        <v>0</v>
      </c>
      <c r="I20" s="105">
        <v>0</v>
      </c>
    </row>
    <row r="21" spans="2:9">
      <c r="B21" s="79"/>
      <c r="C21" s="74" t="s">
        <v>51</v>
      </c>
      <c r="D21" s="104">
        <v>12</v>
      </c>
      <c r="E21" s="89">
        <f>'NOTES ALL'!C94</f>
        <v>11580</v>
      </c>
      <c r="F21" s="106">
        <f>'NOTES ALL'!D94</f>
        <v>303635</v>
      </c>
      <c r="G21" s="106">
        <f>+'NOTES ALL'!E94</f>
        <v>43659</v>
      </c>
      <c r="I21" s="89">
        <f>'NOTES ALL'!G94</f>
        <v>0</v>
      </c>
    </row>
    <row r="22" spans="2:9">
      <c r="B22" s="79"/>
      <c r="C22" s="62"/>
      <c r="D22" s="104"/>
      <c r="E22" s="105"/>
      <c r="F22" s="72"/>
      <c r="G22" s="106"/>
      <c r="I22" s="105"/>
    </row>
    <row r="23" spans="2:9">
      <c r="B23" s="79"/>
      <c r="C23" s="107" t="s">
        <v>52</v>
      </c>
      <c r="D23" s="104"/>
      <c r="E23" s="106">
        <f>SUM(E16:E22)</f>
        <v>11580</v>
      </c>
      <c r="F23" s="106">
        <f>SUM(F15:F22)</f>
        <v>303635</v>
      </c>
      <c r="G23" s="106">
        <f>SUM(G15:G22)</f>
        <v>43659</v>
      </c>
      <c r="I23" s="106">
        <f>SUM(I16:I22)</f>
        <v>0</v>
      </c>
    </row>
    <row r="24" spans="2:9">
      <c r="B24" s="79"/>
      <c r="C24" s="62"/>
      <c r="D24" s="104"/>
      <c r="E24" s="72"/>
      <c r="F24" s="72"/>
      <c r="G24" s="106"/>
      <c r="I24" s="72"/>
    </row>
    <row r="25" spans="2:9" ht="13.15" customHeight="1">
      <c r="B25" s="79">
        <v>5</v>
      </c>
      <c r="C25" s="109" t="s">
        <v>76</v>
      </c>
      <c r="D25" s="104"/>
      <c r="E25" s="106">
        <f>+E12-E23</f>
        <v>-11580</v>
      </c>
      <c r="F25" s="106">
        <f>+F12-F23</f>
        <v>-41635</v>
      </c>
      <c r="G25" s="106">
        <f>+G12-G23</f>
        <v>81197</v>
      </c>
      <c r="I25" s="106">
        <f>+I12-I23</f>
        <v>0</v>
      </c>
    </row>
    <row r="26" spans="2:9">
      <c r="B26" s="79"/>
      <c r="C26" s="62"/>
      <c r="D26" s="104"/>
      <c r="E26" s="72"/>
      <c r="F26" s="72"/>
      <c r="G26" s="106"/>
      <c r="I26" s="72"/>
    </row>
    <row r="27" spans="2:9">
      <c r="B27" s="79">
        <v>6</v>
      </c>
      <c r="C27" s="62" t="s">
        <v>53</v>
      </c>
      <c r="D27" s="104"/>
      <c r="E27" s="72"/>
      <c r="F27" s="72"/>
      <c r="G27" s="106"/>
      <c r="I27" s="72"/>
    </row>
    <row r="28" spans="2:9">
      <c r="B28" s="79"/>
      <c r="C28" s="62"/>
      <c r="D28" s="104"/>
      <c r="E28" s="72"/>
      <c r="F28" s="72"/>
      <c r="G28" s="106"/>
      <c r="I28" s="72"/>
    </row>
    <row r="29" spans="2:9" ht="30">
      <c r="B29" s="79">
        <v>7</v>
      </c>
      <c r="C29" s="110" t="s">
        <v>230</v>
      </c>
      <c r="D29" s="104"/>
      <c r="E29" s="72">
        <f>+E25</f>
        <v>-11580</v>
      </c>
      <c r="F29" s="72">
        <f>+F25</f>
        <v>-41635</v>
      </c>
      <c r="G29" s="106">
        <v>81197</v>
      </c>
      <c r="I29" s="72">
        <f>+I25</f>
        <v>0</v>
      </c>
    </row>
    <row r="30" spans="2:9">
      <c r="B30" s="79"/>
      <c r="C30" s="62"/>
      <c r="D30" s="104"/>
      <c r="E30" s="72"/>
      <c r="F30" s="72"/>
      <c r="G30" s="106"/>
      <c r="I30" s="72"/>
    </row>
    <row r="31" spans="2:9">
      <c r="B31" s="79">
        <v>8</v>
      </c>
      <c r="C31" s="62" t="s">
        <v>54</v>
      </c>
      <c r="D31" s="104"/>
      <c r="E31" s="72"/>
      <c r="F31" s="72"/>
      <c r="G31" s="106"/>
      <c r="I31" s="72"/>
    </row>
    <row r="32" spans="2:9">
      <c r="B32" s="79"/>
      <c r="C32" s="62"/>
      <c r="D32" s="104"/>
      <c r="E32" s="72"/>
      <c r="F32" s="72"/>
      <c r="G32" s="106"/>
      <c r="I32" s="72"/>
    </row>
    <row r="33" spans="1:9">
      <c r="B33" s="79">
        <v>9</v>
      </c>
      <c r="C33" s="62" t="s">
        <v>231</v>
      </c>
      <c r="D33" s="104"/>
      <c r="E33" s="72">
        <f>+E29</f>
        <v>-11580</v>
      </c>
      <c r="F33" s="72">
        <f>+F29</f>
        <v>-41635</v>
      </c>
      <c r="G33" s="106">
        <v>81197</v>
      </c>
      <c r="I33" s="72">
        <f>+I29</f>
        <v>0</v>
      </c>
    </row>
    <row r="34" spans="1:9">
      <c r="B34" s="79"/>
      <c r="C34" s="62"/>
      <c r="D34" s="104"/>
      <c r="F34" s="72"/>
      <c r="G34" s="106"/>
      <c r="I34" s="111"/>
    </row>
    <row r="35" spans="1:9">
      <c r="B35" s="79">
        <v>10</v>
      </c>
      <c r="C35" s="62" t="s">
        <v>55</v>
      </c>
      <c r="D35" s="104"/>
      <c r="E35" s="72"/>
      <c r="F35" s="72"/>
      <c r="G35" s="106"/>
      <c r="I35" s="72"/>
    </row>
    <row r="36" spans="1:9">
      <c r="A36" s="60" t="s">
        <v>56</v>
      </c>
      <c r="B36" s="79"/>
      <c r="C36" s="74" t="s">
        <v>57</v>
      </c>
      <c r="D36" s="104"/>
      <c r="E36" s="72"/>
      <c r="F36" s="72">
        <v>0</v>
      </c>
      <c r="G36" s="106">
        <v>12581</v>
      </c>
      <c r="I36" s="72"/>
    </row>
    <row r="37" spans="1:9">
      <c r="B37" s="79"/>
      <c r="C37" s="74" t="s">
        <v>142</v>
      </c>
      <c r="D37" s="104"/>
      <c r="E37" s="72">
        <v>0</v>
      </c>
      <c r="F37" s="72">
        <v>0</v>
      </c>
      <c r="G37" s="106"/>
      <c r="I37" s="72">
        <v>0</v>
      </c>
    </row>
    <row r="38" spans="1:9">
      <c r="A38" s="60" t="s">
        <v>58</v>
      </c>
      <c r="B38" s="79"/>
      <c r="C38" s="74" t="s">
        <v>143</v>
      </c>
      <c r="D38" s="104">
        <v>8</v>
      </c>
      <c r="E38" s="72"/>
      <c r="F38" s="72"/>
      <c r="G38" s="106"/>
      <c r="I38" s="72"/>
    </row>
    <row r="39" spans="1:9">
      <c r="B39" s="79"/>
      <c r="C39" s="74"/>
      <c r="D39" s="104"/>
      <c r="E39" s="72"/>
      <c r="F39" s="72"/>
      <c r="G39" s="106"/>
      <c r="I39" s="72"/>
    </row>
    <row r="40" spans="1:9">
      <c r="B40" s="79"/>
      <c r="C40" s="62" t="s">
        <v>90</v>
      </c>
      <c r="D40" s="104"/>
      <c r="E40" s="72"/>
      <c r="F40" s="72"/>
      <c r="G40" s="106"/>
      <c r="I40" s="72"/>
    </row>
    <row r="41" spans="1:9">
      <c r="B41" s="79"/>
      <c r="C41" s="110"/>
      <c r="D41" s="104"/>
      <c r="E41" s="72"/>
      <c r="F41" s="72"/>
      <c r="G41" s="106"/>
      <c r="I41" s="72"/>
    </row>
    <row r="42" spans="1:9">
      <c r="B42" s="79">
        <v>11</v>
      </c>
      <c r="C42" s="110" t="s">
        <v>232</v>
      </c>
      <c r="D42" s="104"/>
      <c r="E42" s="72">
        <f>E33-E38</f>
        <v>-11580</v>
      </c>
      <c r="F42" s="72">
        <f>F33-F37</f>
        <v>-41635</v>
      </c>
      <c r="G42" s="106">
        <v>68616</v>
      </c>
      <c r="I42" s="72">
        <f>I33-I38</f>
        <v>0</v>
      </c>
    </row>
    <row r="43" spans="1:9">
      <c r="B43" s="79"/>
      <c r="C43" s="110"/>
      <c r="D43" s="104"/>
      <c r="E43" s="72"/>
      <c r="F43" s="72"/>
      <c r="G43" s="106"/>
      <c r="I43" s="72"/>
    </row>
    <row r="44" spans="1:9" ht="15" customHeight="1">
      <c r="A44" s="112" t="s">
        <v>82</v>
      </c>
      <c r="B44" s="79">
        <v>12</v>
      </c>
      <c r="C44" s="110" t="s">
        <v>165</v>
      </c>
      <c r="D44" s="104"/>
      <c r="E44" s="72"/>
      <c r="F44" s="72"/>
      <c r="G44" s="106"/>
      <c r="I44" s="72"/>
    </row>
    <row r="45" spans="1:9">
      <c r="B45" s="79"/>
      <c r="C45" s="74" t="s">
        <v>59</v>
      </c>
      <c r="D45" s="104"/>
      <c r="F45" s="72"/>
      <c r="G45" s="106"/>
      <c r="I45" s="111"/>
    </row>
    <row r="46" spans="1:9">
      <c r="A46" s="60" t="s">
        <v>60</v>
      </c>
      <c r="B46" s="79"/>
      <c r="C46" s="113" t="s">
        <v>74</v>
      </c>
      <c r="D46" s="104"/>
      <c r="E46" s="114">
        <f>E42/'note 2'!C14</f>
        <v>-5.7957957957957959E-3</v>
      </c>
      <c r="F46" s="115">
        <f>F42/'note 2'!C14</f>
        <v>-2.0838338338338338E-2</v>
      </c>
      <c r="G46" s="116">
        <v>3.434234234234234E-2</v>
      </c>
      <c r="H46" s="117"/>
      <c r="I46" s="114" t="e">
        <f>I42/'note 2'!G14</f>
        <v>#DIV/0!</v>
      </c>
    </row>
    <row r="47" spans="1:9">
      <c r="B47" s="79"/>
      <c r="C47" s="74" t="s">
        <v>61</v>
      </c>
      <c r="D47" s="104"/>
      <c r="F47" s="72"/>
      <c r="G47" s="106"/>
      <c r="I47" s="111"/>
    </row>
    <row r="48" spans="1:9">
      <c r="A48" s="60" t="s">
        <v>60</v>
      </c>
      <c r="B48" s="79"/>
      <c r="C48" s="113" t="s">
        <v>74</v>
      </c>
      <c r="D48" s="104"/>
      <c r="E48" s="118">
        <f>E46</f>
        <v>-5.7957957957957959E-3</v>
      </c>
      <c r="F48" s="115">
        <f>F46</f>
        <v>-2.0838338338338338E-2</v>
      </c>
      <c r="G48" s="116">
        <v>3.434234234234234E-2</v>
      </c>
      <c r="I48" s="118" t="e">
        <f>I46</f>
        <v>#DIV/0!</v>
      </c>
    </row>
    <row r="49" spans="2:9">
      <c r="B49" s="119"/>
      <c r="C49" s="120"/>
      <c r="D49" s="121"/>
      <c r="E49" s="122"/>
      <c r="F49" s="123"/>
      <c r="G49" s="124"/>
      <c r="I49" s="122"/>
    </row>
    <row r="50" spans="2:9" ht="15" customHeight="1">
      <c r="B50" s="79"/>
      <c r="C50" s="125" t="s">
        <v>164</v>
      </c>
      <c r="D50" s="85">
        <v>1</v>
      </c>
      <c r="E50" s="90"/>
      <c r="F50" s="106"/>
      <c r="G50" s="78"/>
    </row>
    <row r="51" spans="2:9" ht="12.75" customHeight="1">
      <c r="B51" s="119"/>
      <c r="C51" s="126"/>
      <c r="D51" s="127"/>
      <c r="E51" s="128"/>
      <c r="F51" s="129"/>
      <c r="G51" s="124"/>
    </row>
    <row r="52" spans="2:9">
      <c r="B52" s="130" t="s">
        <v>62</v>
      </c>
      <c r="C52" s="85"/>
      <c r="D52" s="85"/>
      <c r="E52" s="90"/>
      <c r="F52" s="89"/>
      <c r="G52" s="77"/>
    </row>
    <row r="53" spans="2:9">
      <c r="B53" s="131"/>
      <c r="C53" s="85"/>
      <c r="D53" s="90"/>
      <c r="E53" s="90"/>
      <c r="F53" s="89"/>
      <c r="G53" s="86"/>
      <c r="H53" s="132"/>
      <c r="I53" s="133"/>
    </row>
    <row r="54" spans="2:9">
      <c r="B54" s="87" t="s">
        <v>104</v>
      </c>
      <c r="C54" s="85"/>
      <c r="D54" s="88" t="s">
        <v>36</v>
      </c>
      <c r="E54" s="5"/>
      <c r="F54" s="263"/>
      <c r="G54" s="276"/>
      <c r="H54" s="263"/>
      <c r="I54" s="276"/>
    </row>
    <row r="55" spans="2:9">
      <c r="B55" s="87" t="s">
        <v>37</v>
      </c>
      <c r="C55" s="85"/>
      <c r="D55" s="85"/>
      <c r="E55" s="85"/>
      <c r="F55" s="310"/>
      <c r="G55" s="310"/>
      <c r="H55" s="310"/>
      <c r="I55" s="276"/>
    </row>
    <row r="56" spans="2:9">
      <c r="B56" s="91" t="s">
        <v>167</v>
      </c>
      <c r="C56" s="85"/>
      <c r="D56" s="85"/>
      <c r="E56" s="85"/>
      <c r="F56" s="310"/>
      <c r="G56" s="310"/>
      <c r="H56" s="310"/>
      <c r="I56" s="89"/>
    </row>
    <row r="57" spans="2:9">
      <c r="B57" s="84"/>
      <c r="C57" s="85"/>
      <c r="D57" s="85"/>
      <c r="E57" s="85"/>
      <c r="F57" s="132"/>
      <c r="G57" s="132"/>
      <c r="H57" s="132"/>
      <c r="I57" s="89"/>
    </row>
    <row r="58" spans="2:9">
      <c r="B58" s="87"/>
      <c r="C58" s="62"/>
      <c r="D58" s="62"/>
      <c r="E58" s="85"/>
      <c r="F58" s="134"/>
      <c r="G58" s="134"/>
      <c r="H58" s="134"/>
      <c r="I58" s="106"/>
    </row>
    <row r="59" spans="2:9">
      <c r="B59" s="87" t="s">
        <v>210</v>
      </c>
      <c r="C59" s="85"/>
      <c r="D59" s="88" t="s">
        <v>233</v>
      </c>
      <c r="E59" s="3"/>
      <c r="F59" s="267" t="s">
        <v>234</v>
      </c>
      <c r="G59" s="267" t="s">
        <v>234</v>
      </c>
      <c r="H59" s="267"/>
      <c r="I59" s="267" t="s">
        <v>234</v>
      </c>
    </row>
    <row r="60" spans="2:9">
      <c r="B60" s="347"/>
      <c r="C60" s="90"/>
      <c r="D60" s="88" t="s">
        <v>92</v>
      </c>
      <c r="E60" s="3"/>
      <c r="F60" s="267" t="s">
        <v>92</v>
      </c>
      <c r="G60" s="267" t="s">
        <v>92</v>
      </c>
      <c r="H60" s="267"/>
      <c r="I60" s="267" t="s">
        <v>92</v>
      </c>
    </row>
    <row r="61" spans="2:9">
      <c r="B61" s="348"/>
      <c r="C61" s="348"/>
      <c r="D61" s="348"/>
      <c r="E61" s="85"/>
      <c r="F61" s="99"/>
      <c r="G61" s="99"/>
      <c r="H61" s="99"/>
      <c r="I61" s="106"/>
    </row>
    <row r="62" spans="2:9">
      <c r="B62" s="274" t="s">
        <v>271</v>
      </c>
      <c r="C62" s="90"/>
      <c r="D62" s="90"/>
      <c r="E62" s="85"/>
      <c r="F62" s="309"/>
      <c r="G62" s="309"/>
      <c r="H62" s="309"/>
      <c r="I62" s="89"/>
    </row>
    <row r="63" spans="2:9" hidden="1">
      <c r="D63" s="127"/>
      <c r="E63" s="128"/>
      <c r="F63" s="128"/>
      <c r="G63" s="137"/>
      <c r="H63" s="136"/>
    </row>
    <row r="64" spans="2:9" hidden="1">
      <c r="B64" s="139"/>
      <c r="C64" s="94"/>
      <c r="D64" s="94"/>
      <c r="E64" s="95"/>
      <c r="F64" s="95"/>
      <c r="G64" s="96"/>
    </row>
    <row r="65" spans="7:7" hidden="1">
      <c r="G65" s="99"/>
    </row>
    <row r="66" spans="7:7" hidden="1">
      <c r="G66" s="99"/>
    </row>
    <row r="67" spans="7:7">
      <c r="G67" s="99"/>
    </row>
    <row r="68" spans="7:7">
      <c r="G68" s="99"/>
    </row>
    <row r="69" spans="7:7">
      <c r="G69" s="99"/>
    </row>
    <row r="70" spans="7:7">
      <c r="G70" s="99"/>
    </row>
    <row r="71" spans="7:7">
      <c r="G71" s="99"/>
    </row>
    <row r="72" spans="7:7">
      <c r="G72" s="99"/>
    </row>
    <row r="73" spans="7:7">
      <c r="G73" s="99"/>
    </row>
    <row r="74" spans="7:7">
      <c r="G74" s="99"/>
    </row>
    <row r="75" spans="7:7">
      <c r="G75" s="99"/>
    </row>
    <row r="76" spans="7:7">
      <c r="G76" s="99"/>
    </row>
    <row r="77" spans="7:7">
      <c r="G77" s="99"/>
    </row>
    <row r="78" spans="7:7">
      <c r="G78" s="99"/>
    </row>
    <row r="79" spans="7:7">
      <c r="G79" s="99"/>
    </row>
    <row r="80" spans="7:7">
      <c r="G80" s="99"/>
    </row>
    <row r="81" spans="7:7">
      <c r="G81" s="99"/>
    </row>
    <row r="82" spans="7:7">
      <c r="G82" s="99"/>
    </row>
    <row r="83" spans="7:7">
      <c r="G83" s="99"/>
    </row>
    <row r="84" spans="7:7">
      <c r="G84" s="99"/>
    </row>
    <row r="85" spans="7:7">
      <c r="G85" s="99"/>
    </row>
    <row r="86" spans="7:7">
      <c r="G86" s="99"/>
    </row>
    <row r="87" spans="7:7">
      <c r="G87" s="99"/>
    </row>
    <row r="88" spans="7:7">
      <c r="G88" s="99"/>
    </row>
    <row r="89" spans="7:7">
      <c r="G89" s="99"/>
    </row>
    <row r="90" spans="7:7">
      <c r="G90" s="99"/>
    </row>
    <row r="91" spans="7:7">
      <c r="G91" s="99"/>
    </row>
    <row r="92" spans="7:7">
      <c r="G92" s="99"/>
    </row>
    <row r="93" spans="7:7">
      <c r="G93" s="99"/>
    </row>
    <row r="94" spans="7:7">
      <c r="G94" s="99"/>
    </row>
    <row r="95" spans="7:7">
      <c r="G95" s="99"/>
    </row>
    <row r="96" spans="7:7">
      <c r="G96" s="99"/>
    </row>
    <row r="97" spans="7:7">
      <c r="G97" s="99"/>
    </row>
    <row r="98" spans="7:7">
      <c r="G98" s="99"/>
    </row>
    <row r="99" spans="7:7">
      <c r="G99" s="99"/>
    </row>
    <row r="100" spans="7:7">
      <c r="G100" s="99"/>
    </row>
    <row r="101" spans="7:7">
      <c r="G101" s="99"/>
    </row>
    <row r="102" spans="7:7">
      <c r="G102" s="99"/>
    </row>
    <row r="103" spans="7:7">
      <c r="G103" s="99"/>
    </row>
    <row r="104" spans="7:7">
      <c r="G104" s="99"/>
    </row>
    <row r="105" spans="7:7">
      <c r="G105" s="99"/>
    </row>
    <row r="106" spans="7:7">
      <c r="G106" s="99"/>
    </row>
    <row r="107" spans="7:7">
      <c r="G107" s="99"/>
    </row>
    <row r="108" spans="7:7">
      <c r="G108" s="99"/>
    </row>
    <row r="109" spans="7:7">
      <c r="G109" s="99"/>
    </row>
    <row r="110" spans="7:7">
      <c r="G110" s="99"/>
    </row>
    <row r="111" spans="7:7">
      <c r="G111" s="99"/>
    </row>
    <row r="112" spans="7:7">
      <c r="G112" s="99"/>
    </row>
    <row r="113" spans="7:7">
      <c r="G113" s="99"/>
    </row>
    <row r="114" spans="7:7">
      <c r="G114" s="99"/>
    </row>
    <row r="115" spans="7:7">
      <c r="G115" s="99"/>
    </row>
    <row r="116" spans="7:7">
      <c r="G116" s="99"/>
    </row>
    <row r="117" spans="7:7">
      <c r="G117" s="99"/>
    </row>
    <row r="118" spans="7:7">
      <c r="G118" s="99"/>
    </row>
    <row r="119" spans="7:7">
      <c r="G119" s="99"/>
    </row>
    <row r="120" spans="7:7">
      <c r="G120" s="99"/>
    </row>
    <row r="121" spans="7:7">
      <c r="G121" s="99"/>
    </row>
    <row r="122" spans="7:7">
      <c r="G122" s="99"/>
    </row>
    <row r="123" spans="7:7">
      <c r="G123" s="99"/>
    </row>
  </sheetData>
  <mergeCells count="1">
    <mergeCell ref="B4:C4"/>
  </mergeCells>
  <pageMargins left="0.5" right="0.5" top="0.5" bottom="0.5" header="0.5" footer="0.5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opLeftCell="A17" workbookViewId="0">
      <selection sqref="A1:E36"/>
    </sheetView>
  </sheetViews>
  <sheetFormatPr defaultRowHeight="15"/>
  <cols>
    <col min="1" max="1" width="48.140625" style="143" customWidth="1"/>
    <col min="2" max="3" width="16.7109375" style="142" customWidth="1"/>
    <col min="4" max="4" width="16.42578125" style="143" customWidth="1"/>
    <col min="5" max="5" width="17.5703125" style="143" customWidth="1"/>
    <col min="6" max="7" width="9.140625" style="143"/>
    <col min="8" max="8" width="6.7109375" style="143" bestFit="1" customWidth="1"/>
    <col min="9" max="16384" width="9.140625" style="143"/>
  </cols>
  <sheetData>
    <row r="1" spans="1:6">
      <c r="A1" s="140" t="str">
        <f>+'Profit and Loss - Normal'!B1</f>
        <v>INNOVAMEDIA PUBLICATIONS LIMITED</v>
      </c>
      <c r="B1" s="141"/>
    </row>
    <row r="2" spans="1:6">
      <c r="A2" s="111" t="s">
        <v>269</v>
      </c>
      <c r="B2" s="111"/>
    </row>
    <row r="3" spans="1:6">
      <c r="A3" s="98"/>
      <c r="B3" s="111"/>
    </row>
    <row r="4" spans="1:6">
      <c r="A4" s="63" t="s">
        <v>147</v>
      </c>
      <c r="B4" s="63"/>
      <c r="C4" s="144"/>
      <c r="D4" s="144"/>
      <c r="E4" s="144"/>
    </row>
    <row r="5" spans="1:6">
      <c r="A5" s="144"/>
      <c r="B5" s="144"/>
      <c r="C5" s="144"/>
      <c r="D5" s="144"/>
      <c r="E5" s="144"/>
    </row>
    <row r="6" spans="1:6" ht="25.5" customHeight="1">
      <c r="A6" s="154" t="s">
        <v>39</v>
      </c>
      <c r="B6" s="361" t="s">
        <v>267</v>
      </c>
      <c r="C6" s="362"/>
      <c r="D6" s="363" t="s">
        <v>236</v>
      </c>
      <c r="E6" s="362"/>
      <c r="F6" s="145"/>
    </row>
    <row r="7" spans="1:6" ht="30">
      <c r="A7" s="155"/>
      <c r="B7" s="156" t="s">
        <v>73</v>
      </c>
      <c r="C7" s="157" t="s">
        <v>68</v>
      </c>
      <c r="D7" s="158" t="s">
        <v>73</v>
      </c>
      <c r="E7" s="157" t="s">
        <v>68</v>
      </c>
      <c r="F7" s="145"/>
    </row>
    <row r="8" spans="1:6">
      <c r="A8" s="146"/>
      <c r="B8" s="147"/>
      <c r="C8" s="148"/>
      <c r="D8" s="144"/>
      <c r="E8" s="148"/>
      <c r="F8" s="145"/>
    </row>
    <row r="9" spans="1:6">
      <c r="A9" s="91" t="s">
        <v>64</v>
      </c>
      <c r="B9" s="81"/>
      <c r="C9" s="73"/>
      <c r="D9" s="62"/>
      <c r="E9" s="73"/>
      <c r="F9" s="145"/>
    </row>
    <row r="10" spans="1:6" ht="30">
      <c r="A10" s="159" t="s">
        <v>198</v>
      </c>
      <c r="B10" s="160">
        <v>10000000</v>
      </c>
      <c r="C10" s="161">
        <f>+B10*1</f>
        <v>10000000</v>
      </c>
      <c r="D10" s="162">
        <v>10000000</v>
      </c>
      <c r="E10" s="161">
        <f>+D10*1</f>
        <v>10000000</v>
      </c>
      <c r="F10" s="145"/>
    </row>
    <row r="11" spans="1:6">
      <c r="A11" s="81"/>
      <c r="B11" s="81"/>
      <c r="C11" s="73"/>
      <c r="D11" s="62"/>
      <c r="E11" s="73"/>
      <c r="F11" s="145"/>
    </row>
    <row r="12" spans="1:6">
      <c r="A12" s="163"/>
      <c r="B12" s="81"/>
      <c r="C12" s="73"/>
      <c r="D12" s="62"/>
      <c r="E12" s="73"/>
      <c r="F12" s="145"/>
    </row>
    <row r="13" spans="1:6">
      <c r="A13" s="91" t="s">
        <v>102</v>
      </c>
      <c r="B13" s="81"/>
      <c r="C13" s="73"/>
      <c r="D13" s="62"/>
      <c r="E13" s="73"/>
      <c r="F13" s="145"/>
    </row>
    <row r="14" spans="1:6" ht="30">
      <c r="A14" s="159" t="s">
        <v>199</v>
      </c>
      <c r="B14" s="160">
        <v>1998000</v>
      </c>
      <c r="C14" s="161">
        <f>+B14*1</f>
        <v>1998000</v>
      </c>
      <c r="D14" s="162">
        <v>1998000</v>
      </c>
      <c r="E14" s="161">
        <f>+D14*1</f>
        <v>1998000</v>
      </c>
      <c r="F14" s="145"/>
    </row>
    <row r="15" spans="1:6">
      <c r="A15" s="159"/>
      <c r="B15" s="81"/>
      <c r="C15" s="73"/>
      <c r="D15" s="62"/>
      <c r="E15" s="73"/>
      <c r="F15" s="145"/>
    </row>
    <row r="16" spans="1:6">
      <c r="A16" s="91" t="s">
        <v>65</v>
      </c>
      <c r="B16" s="81"/>
      <c r="C16" s="73"/>
      <c r="D16" s="62"/>
      <c r="E16" s="73"/>
      <c r="F16" s="145"/>
    </row>
    <row r="17" spans="1:8" ht="30">
      <c r="A17" s="159" t="s">
        <v>200</v>
      </c>
      <c r="B17" s="160">
        <v>1998000</v>
      </c>
      <c r="C17" s="161">
        <f>+B17*1</f>
        <v>1998000</v>
      </c>
      <c r="D17" s="162">
        <v>1998000</v>
      </c>
      <c r="E17" s="161">
        <f>+D17*1</f>
        <v>1998000</v>
      </c>
      <c r="F17" s="145"/>
    </row>
    <row r="18" spans="1:8">
      <c r="A18" s="159"/>
      <c r="B18" s="93"/>
      <c r="C18" s="73"/>
      <c r="D18" s="62"/>
      <c r="E18" s="73"/>
      <c r="F18" s="145"/>
    </row>
    <row r="19" spans="1:8" ht="15" customHeight="1">
      <c r="A19" s="164" t="s">
        <v>63</v>
      </c>
      <c r="B19" s="164"/>
      <c r="C19" s="165">
        <f>+C17</f>
        <v>1998000</v>
      </c>
      <c r="D19" s="66"/>
      <c r="E19" s="165">
        <f>+E17</f>
        <v>1998000</v>
      </c>
      <c r="F19" s="145"/>
    </row>
    <row r="20" spans="1:8">
      <c r="A20" s="144"/>
      <c r="B20" s="144"/>
      <c r="C20" s="144"/>
      <c r="D20" s="144"/>
      <c r="E20" s="144"/>
    </row>
    <row r="21" spans="1:8">
      <c r="A21" s="149" t="s">
        <v>149</v>
      </c>
      <c r="B21" s="149"/>
      <c r="C21" s="149"/>
      <c r="D21" s="150"/>
      <c r="E21" s="150"/>
    </row>
    <row r="22" spans="1:8" ht="18.75" customHeight="1">
      <c r="A22" s="154"/>
      <c r="B22" s="361" t="s">
        <v>267</v>
      </c>
      <c r="C22" s="362"/>
      <c r="D22" s="363" t="s">
        <v>236</v>
      </c>
      <c r="E22" s="362"/>
    </row>
    <row r="23" spans="1:8" ht="30">
      <c r="A23" s="155"/>
      <c r="B23" s="166" t="s">
        <v>73</v>
      </c>
      <c r="C23" s="167" t="s">
        <v>68</v>
      </c>
      <c r="D23" s="65" t="s">
        <v>73</v>
      </c>
      <c r="E23" s="157" t="s">
        <v>68</v>
      </c>
    </row>
    <row r="24" spans="1:8">
      <c r="A24" s="146" t="s">
        <v>150</v>
      </c>
      <c r="B24" s="146">
        <f>+D27</f>
        <v>1998000</v>
      </c>
      <c r="C24" s="146">
        <f>+E27</f>
        <v>1998000</v>
      </c>
      <c r="D24" s="148">
        <v>1998000</v>
      </c>
      <c r="E24" s="148">
        <f>+D24*1</f>
        <v>1998000</v>
      </c>
    </row>
    <row r="25" spans="1:8">
      <c r="A25" s="146" t="s">
        <v>151</v>
      </c>
      <c r="B25" s="146">
        <v>0</v>
      </c>
      <c r="C25" s="146">
        <f>+B25*1</f>
        <v>0</v>
      </c>
      <c r="D25" s="148">
        <v>0</v>
      </c>
      <c r="E25" s="148">
        <f>+D25*1</f>
        <v>0</v>
      </c>
    </row>
    <row r="26" spans="1:8">
      <c r="A26" s="146" t="s">
        <v>152</v>
      </c>
      <c r="B26" s="146">
        <v>0</v>
      </c>
      <c r="C26" s="146">
        <v>0</v>
      </c>
      <c r="D26" s="148">
        <v>0</v>
      </c>
      <c r="E26" s="148">
        <v>0</v>
      </c>
    </row>
    <row r="27" spans="1:8">
      <c r="A27" s="146" t="s">
        <v>153</v>
      </c>
      <c r="B27" s="146">
        <f>+B24+B25-B26</f>
        <v>1998000</v>
      </c>
      <c r="C27" s="146">
        <f t="shared" ref="C27:E27" si="0">+C24+C25-C26</f>
        <v>1998000</v>
      </c>
      <c r="D27" s="148">
        <f t="shared" si="0"/>
        <v>1998000</v>
      </c>
      <c r="E27" s="148">
        <f t="shared" si="0"/>
        <v>1998000</v>
      </c>
    </row>
    <row r="28" spans="1:8">
      <c r="A28" s="151"/>
      <c r="B28" s="151"/>
      <c r="C28" s="151"/>
      <c r="D28" s="152"/>
      <c r="E28" s="152"/>
      <c r="H28" s="153"/>
    </row>
    <row r="29" spans="1:8" ht="15" customHeight="1">
      <c r="A29" s="366"/>
      <c r="B29" s="366"/>
      <c r="C29" s="366"/>
      <c r="D29" s="366"/>
      <c r="E29" s="366"/>
    </row>
    <row r="30" spans="1:8">
      <c r="A30" s="366"/>
      <c r="B30" s="366"/>
      <c r="C30" s="366"/>
      <c r="D30" s="366"/>
      <c r="E30" s="366"/>
    </row>
    <row r="31" spans="1:8">
      <c r="A31" s="168"/>
      <c r="B31" s="168"/>
      <c r="C31" s="168"/>
      <c r="D31" s="168"/>
      <c r="E31" s="168"/>
    </row>
    <row r="32" spans="1:8">
      <c r="A32" s="149" t="s">
        <v>154</v>
      </c>
      <c r="B32" s="149"/>
      <c r="C32" s="149"/>
      <c r="D32" s="150"/>
      <c r="E32" s="150"/>
    </row>
    <row r="33" spans="1:5" ht="22.5" customHeight="1">
      <c r="A33" s="364" t="s">
        <v>155</v>
      </c>
      <c r="B33" s="361" t="s">
        <v>267</v>
      </c>
      <c r="C33" s="362"/>
      <c r="D33" s="363" t="s">
        <v>236</v>
      </c>
      <c r="E33" s="362"/>
    </row>
    <row r="34" spans="1:5">
      <c r="A34" s="365"/>
      <c r="B34" s="169" t="s">
        <v>156</v>
      </c>
      <c r="C34" s="170" t="s">
        <v>88</v>
      </c>
      <c r="D34" s="171" t="s">
        <v>156</v>
      </c>
      <c r="E34" s="170" t="s">
        <v>88</v>
      </c>
    </row>
    <row r="35" spans="1:5">
      <c r="A35" s="146" t="s">
        <v>103</v>
      </c>
      <c r="B35" s="172">
        <v>100</v>
      </c>
      <c r="C35" s="148">
        <f>+C27</f>
        <v>1998000</v>
      </c>
      <c r="D35" s="173">
        <v>100</v>
      </c>
      <c r="E35" s="148">
        <f>+E27</f>
        <v>1998000</v>
      </c>
    </row>
    <row r="36" spans="1:5">
      <c r="A36" s="152"/>
      <c r="B36" s="151"/>
      <c r="C36" s="151"/>
      <c r="D36" s="151"/>
      <c r="E36" s="152"/>
    </row>
  </sheetData>
  <mergeCells count="8">
    <mergeCell ref="B6:C6"/>
    <mergeCell ref="D6:E6"/>
    <mergeCell ref="B22:C22"/>
    <mergeCell ref="D22:E22"/>
    <mergeCell ref="A33:A34"/>
    <mergeCell ref="B33:C33"/>
    <mergeCell ref="D33:E33"/>
    <mergeCell ref="A29:E30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7"/>
  <sheetViews>
    <sheetView topLeftCell="A34" workbookViewId="0">
      <selection activeCell="C47" sqref="C47"/>
    </sheetView>
  </sheetViews>
  <sheetFormatPr defaultRowHeight="15"/>
  <cols>
    <col min="1" max="1" width="54.42578125" style="216" customWidth="1"/>
    <col min="2" max="2" width="9.140625" style="216" hidden="1" customWidth="1"/>
    <col min="3" max="4" width="19" style="217" customWidth="1"/>
    <col min="5" max="5" width="18.85546875" style="229" hidden="1" customWidth="1"/>
    <col min="6" max="6" width="9.140625" style="216"/>
    <col min="7" max="7" width="10.5703125" style="216" customWidth="1"/>
    <col min="8" max="8" width="9" style="216" customWidth="1"/>
    <col min="9" max="9" width="9.140625" style="216"/>
    <col min="10" max="10" width="10.85546875" style="216" customWidth="1"/>
    <col min="11" max="16384" width="9.140625" style="216"/>
  </cols>
  <sheetData>
    <row r="1" spans="1:7">
      <c r="A1" s="140" t="str">
        <f>+'note 2'!A1</f>
        <v>INNOVAMEDIA PUBLICATIONS LIMITED</v>
      </c>
      <c r="E1" s="218"/>
      <c r="F1" s="218"/>
      <c r="G1" s="218"/>
    </row>
    <row r="2" spans="1:7">
      <c r="A2" s="98" t="str">
        <f>+'note 2'!A2</f>
        <v>NOTES TO FINANCIAL STATEMENTS AS AT 31ST MARCH,2019</v>
      </c>
      <c r="E2" s="218"/>
      <c r="F2" s="218"/>
      <c r="G2" s="218"/>
    </row>
    <row r="3" spans="1:7">
      <c r="E3" s="218"/>
      <c r="F3" s="218"/>
      <c r="G3" s="218"/>
    </row>
    <row r="4" spans="1:7">
      <c r="A4" s="63" t="s">
        <v>148</v>
      </c>
      <c r="B4" s="185"/>
      <c r="C4" s="186"/>
      <c r="D4" s="186"/>
      <c r="E4" s="185"/>
      <c r="F4" s="218"/>
      <c r="G4" s="218"/>
    </row>
    <row r="5" spans="1:7">
      <c r="A5" s="185"/>
      <c r="B5" s="185"/>
      <c r="C5" s="186"/>
      <c r="D5" s="186"/>
      <c r="E5" s="185"/>
      <c r="F5" s="218"/>
      <c r="G5" s="218"/>
    </row>
    <row r="6" spans="1:7" ht="21" customHeight="1">
      <c r="A6" s="167"/>
      <c r="B6" s="187"/>
      <c r="C6" s="67" t="s">
        <v>267</v>
      </c>
      <c r="D6" s="67" t="s">
        <v>236</v>
      </c>
      <c r="E6" s="67" t="s">
        <v>212</v>
      </c>
      <c r="F6" s="218"/>
      <c r="G6" s="218"/>
    </row>
    <row r="7" spans="1:7">
      <c r="A7" s="177"/>
      <c r="B7" s="61"/>
      <c r="C7" s="154"/>
      <c r="D7" s="220"/>
      <c r="E7" s="223"/>
      <c r="F7" s="218"/>
      <c r="G7" s="218"/>
    </row>
    <row r="8" spans="1:7">
      <c r="A8" s="174" t="s">
        <v>157</v>
      </c>
      <c r="B8" s="61"/>
      <c r="C8" s="175">
        <v>13482000</v>
      </c>
      <c r="D8" s="176">
        <v>13482000</v>
      </c>
      <c r="E8" s="176">
        <v>13482000</v>
      </c>
      <c r="F8" s="218"/>
      <c r="G8" s="218"/>
    </row>
    <row r="9" spans="1:7">
      <c r="A9" s="174" t="s">
        <v>158</v>
      </c>
      <c r="B9" s="61"/>
      <c r="C9" s="175">
        <v>0</v>
      </c>
      <c r="D9" s="176">
        <v>0</v>
      </c>
      <c r="E9" s="176">
        <v>0</v>
      </c>
      <c r="F9" s="218"/>
      <c r="G9" s="218"/>
    </row>
    <row r="10" spans="1:7">
      <c r="A10" s="174" t="s">
        <v>159</v>
      </c>
      <c r="B10" s="61"/>
      <c r="C10" s="175">
        <f>C8+C9</f>
        <v>13482000</v>
      </c>
      <c r="D10" s="176">
        <f>D8+D9</f>
        <v>13482000</v>
      </c>
      <c r="E10" s="176">
        <f>E8+E9</f>
        <v>13482000</v>
      </c>
      <c r="F10" s="218"/>
      <c r="G10" s="218"/>
    </row>
    <row r="11" spans="1:7">
      <c r="A11" s="177"/>
      <c r="B11" s="61"/>
      <c r="C11" s="175"/>
      <c r="D11" s="176"/>
      <c r="E11" s="176"/>
      <c r="F11" s="218"/>
      <c r="G11" s="218"/>
    </row>
    <row r="12" spans="1:7">
      <c r="A12" s="174" t="s">
        <v>160</v>
      </c>
      <c r="B12" s="178"/>
      <c r="C12" s="179">
        <f>+D15</f>
        <v>512275</v>
      </c>
      <c r="D12" s="180">
        <v>553910</v>
      </c>
      <c r="E12" s="73">
        <v>528189.80579999997</v>
      </c>
      <c r="F12" s="218"/>
      <c r="G12" s="218"/>
    </row>
    <row r="13" spans="1:7">
      <c r="A13" s="174" t="s">
        <v>161</v>
      </c>
      <c r="B13" s="178"/>
      <c r="C13" s="175">
        <f>'Profit and Loss - Normal'!E42</f>
        <v>-11580</v>
      </c>
      <c r="D13" s="176">
        <f>'Profit and Loss - Normal'!F42</f>
        <v>-41635</v>
      </c>
      <c r="E13" s="176">
        <v>68616</v>
      </c>
      <c r="F13" s="218"/>
      <c r="G13" s="218"/>
    </row>
    <row r="14" spans="1:7">
      <c r="A14" s="174" t="s">
        <v>217</v>
      </c>
      <c r="B14" s="178"/>
      <c r="C14" s="175"/>
      <c r="D14" s="176"/>
      <c r="E14" s="176">
        <v>27937</v>
      </c>
      <c r="F14" s="218"/>
      <c r="G14" s="218"/>
    </row>
    <row r="15" spans="1:7">
      <c r="A15" s="367" t="s">
        <v>162</v>
      </c>
      <c r="B15" s="368"/>
      <c r="C15" s="179">
        <f>C12+C13</f>
        <v>500695</v>
      </c>
      <c r="D15" s="180">
        <f>D12+D13</f>
        <v>512275</v>
      </c>
      <c r="E15" s="180">
        <f>E12+E13-E14</f>
        <v>568868.80579999997</v>
      </c>
      <c r="F15" s="218"/>
      <c r="G15" s="218"/>
    </row>
    <row r="16" spans="1:7">
      <c r="A16" s="371"/>
      <c r="B16" s="372"/>
      <c r="C16" s="181"/>
      <c r="D16" s="182"/>
      <c r="E16" s="182"/>
      <c r="F16" s="218"/>
      <c r="G16" s="218"/>
    </row>
    <row r="17" spans="1:9">
      <c r="A17" s="369" t="s">
        <v>63</v>
      </c>
      <c r="B17" s="370"/>
      <c r="C17" s="183">
        <f>C15+C10</f>
        <v>13982695</v>
      </c>
      <c r="D17" s="183">
        <f>D15+D10</f>
        <v>13994275</v>
      </c>
      <c r="E17" s="184">
        <f>E10+E15</f>
        <v>14050868.8058</v>
      </c>
      <c r="F17" s="218"/>
      <c r="G17" s="218"/>
    </row>
    <row r="18" spans="1:9">
      <c r="A18" s="185"/>
      <c r="B18" s="185"/>
      <c r="C18" s="186"/>
      <c r="D18" s="186"/>
      <c r="E18" s="185"/>
      <c r="F18" s="218"/>
      <c r="G18" s="218"/>
    </row>
    <row r="19" spans="1:9">
      <c r="A19" s="61" t="s">
        <v>224</v>
      </c>
      <c r="B19" s="185"/>
      <c r="C19" s="186"/>
      <c r="D19" s="186"/>
      <c r="E19" s="185"/>
      <c r="F19" s="218"/>
      <c r="G19" s="218"/>
    </row>
    <row r="20" spans="1:9">
      <c r="A20" s="144"/>
      <c r="B20" s="185"/>
      <c r="C20" s="186"/>
      <c r="D20" s="186"/>
      <c r="E20" s="185"/>
      <c r="F20" s="218"/>
      <c r="G20" s="218"/>
    </row>
    <row r="21" spans="1:9" ht="22.5" customHeight="1">
      <c r="A21" s="167"/>
      <c r="B21" s="187"/>
      <c r="C21" s="67" t="s">
        <v>267</v>
      </c>
      <c r="D21" s="67" t="s">
        <v>236</v>
      </c>
      <c r="E21" s="102" t="s">
        <v>212</v>
      </c>
      <c r="F21" s="218"/>
      <c r="G21" s="218" t="s">
        <v>38</v>
      </c>
    </row>
    <row r="22" spans="1:9">
      <c r="A22" s="146"/>
      <c r="B22" s="185"/>
      <c r="C22" s="188"/>
      <c r="D22" s="188"/>
      <c r="E22" s="188"/>
      <c r="F22" s="218"/>
      <c r="G22" s="218"/>
    </row>
    <row r="23" spans="1:9">
      <c r="A23" s="146" t="s">
        <v>84</v>
      </c>
      <c r="B23" s="185"/>
      <c r="C23" s="148">
        <f>328777+1180</f>
        <v>329957</v>
      </c>
      <c r="D23" s="148">
        <v>328777</v>
      </c>
      <c r="E23" s="148">
        <v>10264</v>
      </c>
      <c r="F23" s="218"/>
      <c r="G23" s="218"/>
    </row>
    <row r="24" spans="1:9">
      <c r="A24" s="146"/>
      <c r="B24" s="185"/>
      <c r="C24" s="188"/>
      <c r="D24" s="188"/>
      <c r="E24" s="188"/>
      <c r="F24" s="218"/>
      <c r="G24" s="218"/>
    </row>
    <row r="25" spans="1:9">
      <c r="A25" s="189" t="s">
        <v>63</v>
      </c>
      <c r="B25" s="190"/>
      <c r="C25" s="191">
        <f>SUM(C23:C24)</f>
        <v>329957</v>
      </c>
      <c r="D25" s="191">
        <f>SUM(D23:D24)</f>
        <v>328777</v>
      </c>
      <c r="E25" s="191">
        <f>SUM(E23:E24)</f>
        <v>10264</v>
      </c>
      <c r="F25" s="218"/>
      <c r="G25" s="218"/>
    </row>
    <row r="26" spans="1:9">
      <c r="A26" s="185"/>
      <c r="B26" s="185"/>
      <c r="C26" s="186"/>
      <c r="D26" s="186"/>
      <c r="E26" s="185"/>
      <c r="F26" s="218"/>
      <c r="G26" s="218"/>
    </row>
    <row r="27" spans="1:9">
      <c r="A27" s="61" t="s">
        <v>225</v>
      </c>
      <c r="B27" s="185"/>
      <c r="C27" s="186"/>
      <c r="D27" s="186"/>
      <c r="E27" s="185"/>
      <c r="F27" s="218"/>
      <c r="G27" s="218"/>
    </row>
    <row r="28" spans="1:9">
      <c r="A28" s="144"/>
      <c r="B28" s="185"/>
      <c r="C28" s="186" t="s">
        <v>166</v>
      </c>
      <c r="D28" s="186" t="s">
        <v>166</v>
      </c>
      <c r="E28" s="185"/>
      <c r="F28" s="218"/>
      <c r="G28" s="218"/>
    </row>
    <row r="29" spans="1:9" ht="21.75" customHeight="1">
      <c r="A29" s="167"/>
      <c r="B29" s="187"/>
      <c r="C29" s="67" t="s">
        <v>267</v>
      </c>
      <c r="D29" s="67" t="s">
        <v>236</v>
      </c>
      <c r="E29" s="102" t="s">
        <v>212</v>
      </c>
      <c r="F29" s="218"/>
      <c r="G29" s="224"/>
      <c r="H29" s="225"/>
      <c r="I29" s="225"/>
    </row>
    <row r="30" spans="1:9">
      <c r="A30" s="146"/>
      <c r="B30" s="185"/>
      <c r="C30" s="188"/>
      <c r="D30" s="188"/>
      <c r="E30" s="188"/>
      <c r="F30" s="218"/>
      <c r="G30" s="224"/>
      <c r="H30" s="225"/>
      <c r="I30" s="225"/>
    </row>
    <row r="31" spans="1:9">
      <c r="A31" s="192" t="s">
        <v>145</v>
      </c>
      <c r="B31" s="185"/>
      <c r="C31" s="193">
        <f>32572+12534-35491+7000</f>
        <v>16615</v>
      </c>
      <c r="D31" s="193">
        <v>9615</v>
      </c>
      <c r="E31" s="193">
        <v>21508</v>
      </c>
      <c r="F31" s="218"/>
      <c r="G31" s="224"/>
      <c r="H31" s="226"/>
      <c r="I31" s="225"/>
    </row>
    <row r="32" spans="1:9">
      <c r="A32" s="146"/>
      <c r="B32" s="185"/>
      <c r="C32" s="188"/>
      <c r="D32" s="188" t="s">
        <v>38</v>
      </c>
      <c r="E32" s="188"/>
      <c r="F32" s="218"/>
      <c r="G32" s="227"/>
    </row>
    <row r="33" spans="1:8">
      <c r="A33" s="194" t="s">
        <v>63</v>
      </c>
      <c r="B33" s="195"/>
      <c r="C33" s="191">
        <f>SUM(C31:C31)</f>
        <v>16615</v>
      </c>
      <c r="D33" s="191">
        <f>SUM(D31:D31)</f>
        <v>9615</v>
      </c>
      <c r="E33" s="191">
        <f>E31</f>
        <v>21508</v>
      </c>
      <c r="F33" s="218"/>
      <c r="G33" s="218"/>
      <c r="H33" s="143"/>
    </row>
    <row r="34" spans="1:8">
      <c r="A34" s="185"/>
      <c r="B34" s="185"/>
      <c r="C34" s="186"/>
      <c r="D34" s="186"/>
      <c r="E34" s="185"/>
      <c r="F34" s="218"/>
      <c r="G34" s="218"/>
    </row>
    <row r="35" spans="1:8">
      <c r="A35" s="61" t="s">
        <v>226</v>
      </c>
      <c r="B35" s="185"/>
      <c r="C35" s="186"/>
      <c r="D35" s="186"/>
      <c r="E35" s="185"/>
      <c r="F35" s="218"/>
      <c r="G35" s="218"/>
    </row>
    <row r="36" spans="1:8">
      <c r="A36" s="144"/>
      <c r="B36" s="185"/>
      <c r="C36" s="186"/>
      <c r="D36" s="186"/>
      <c r="E36" s="185"/>
      <c r="F36" s="218"/>
      <c r="G36" s="218"/>
    </row>
    <row r="37" spans="1:8" ht="20.25" customHeight="1">
      <c r="A37" s="167"/>
      <c r="B37" s="187"/>
      <c r="C37" s="67" t="s">
        <v>267</v>
      </c>
      <c r="D37" s="67" t="s">
        <v>236</v>
      </c>
      <c r="E37" s="102" t="s">
        <v>212</v>
      </c>
      <c r="F37" s="218"/>
      <c r="G37" s="218"/>
    </row>
    <row r="38" spans="1:8">
      <c r="A38" s="146"/>
      <c r="B38" s="185"/>
      <c r="C38" s="196"/>
      <c r="D38" s="196"/>
      <c r="E38" s="197"/>
      <c r="F38" s="218"/>
      <c r="G38" s="218"/>
    </row>
    <row r="39" spans="1:8">
      <c r="A39" s="273" t="s">
        <v>216</v>
      </c>
      <c r="B39" s="185"/>
      <c r="C39" s="193">
        <f>35491+396171</f>
        <v>431662</v>
      </c>
      <c r="D39" s="193">
        <f>C39</f>
        <v>431662</v>
      </c>
      <c r="E39" s="199">
        <v>396171</v>
      </c>
      <c r="F39" s="218"/>
      <c r="G39" s="218"/>
    </row>
    <row r="40" spans="1:8">
      <c r="A40" s="146"/>
      <c r="B40" s="185"/>
      <c r="C40" s="188"/>
      <c r="D40" s="188"/>
      <c r="E40" s="199"/>
      <c r="F40" s="218"/>
      <c r="G40" s="218"/>
    </row>
    <row r="41" spans="1:8">
      <c r="A41" s="200" t="s">
        <v>63</v>
      </c>
      <c r="B41" s="195"/>
      <c r="C41" s="191">
        <f>SUM(C39:C40)</f>
        <v>431662</v>
      </c>
      <c r="D41" s="191">
        <f>SUM(D39:D40)</f>
        <v>431662</v>
      </c>
      <c r="E41" s="201">
        <f>SUM(E39:E39)</f>
        <v>396171</v>
      </c>
      <c r="F41" s="218"/>
      <c r="G41" s="218"/>
    </row>
    <row r="42" spans="1:8">
      <c r="A42" s="185"/>
      <c r="B42" s="185"/>
      <c r="C42" s="186"/>
      <c r="D42" s="186"/>
      <c r="E42" s="185"/>
      <c r="F42" s="218"/>
      <c r="G42" s="218"/>
    </row>
    <row r="43" spans="1:8">
      <c r="A43" s="61" t="s">
        <v>237</v>
      </c>
      <c r="B43" s="185"/>
      <c r="C43" s="186"/>
      <c r="D43" s="186"/>
      <c r="E43" s="185"/>
      <c r="F43" s="218"/>
      <c r="G43" s="218"/>
    </row>
    <row r="44" spans="1:8">
      <c r="A44" s="144"/>
      <c r="B44" s="185"/>
      <c r="C44" s="186"/>
      <c r="D44" s="186"/>
      <c r="E44" s="185"/>
      <c r="F44" s="218"/>
      <c r="G44" s="218"/>
    </row>
    <row r="45" spans="1:8" ht="21.75" customHeight="1">
      <c r="A45" s="167"/>
      <c r="B45" s="187"/>
      <c r="C45" s="67" t="s">
        <v>267</v>
      </c>
      <c r="D45" s="67" t="s">
        <v>236</v>
      </c>
      <c r="E45" s="102" t="s">
        <v>212</v>
      </c>
      <c r="F45" s="218"/>
      <c r="G45" s="218"/>
    </row>
    <row r="46" spans="1:8">
      <c r="A46" s="203" t="s">
        <v>222</v>
      </c>
      <c r="B46" s="185"/>
      <c r="C46" s="193">
        <v>49901</v>
      </c>
      <c r="D46" s="193">
        <v>49902</v>
      </c>
      <c r="E46" s="204">
        <f>61784+23350</f>
        <v>85134</v>
      </c>
      <c r="F46" s="218"/>
      <c r="G46" s="218"/>
    </row>
    <row r="47" spans="1:8">
      <c r="A47" s="159"/>
      <c r="B47" s="185"/>
      <c r="C47" s="73"/>
      <c r="D47" s="73"/>
      <c r="E47" s="78"/>
      <c r="F47" s="218"/>
      <c r="G47" s="218"/>
    </row>
    <row r="48" spans="1:8">
      <c r="A48" s="203" t="s">
        <v>223</v>
      </c>
      <c r="B48" s="185"/>
      <c r="C48" s="205"/>
      <c r="D48" s="205"/>
      <c r="E48" s="206"/>
      <c r="F48" s="218"/>
      <c r="G48" s="218"/>
    </row>
    <row r="49" spans="1:7">
      <c r="A49" s="207"/>
      <c r="B49" s="185"/>
      <c r="C49" s="208">
        <v>3326888</v>
      </c>
      <c r="D49" s="208">
        <v>3332287</v>
      </c>
      <c r="E49" s="204">
        <v>2956917</v>
      </c>
      <c r="F49" s="218"/>
      <c r="G49" s="227" t="s">
        <v>38</v>
      </c>
    </row>
    <row r="50" spans="1:7">
      <c r="A50" s="159"/>
      <c r="B50" s="185"/>
      <c r="C50" s="209"/>
      <c r="D50" s="209"/>
      <c r="E50" s="206"/>
      <c r="F50" s="218"/>
      <c r="G50" s="218"/>
    </row>
    <row r="51" spans="1:7">
      <c r="A51" s="200" t="s">
        <v>63</v>
      </c>
      <c r="B51" s="195"/>
      <c r="C51" s="210">
        <f>C46+C49</f>
        <v>3376789</v>
      </c>
      <c r="D51" s="210">
        <f>SUM(D46:D49)</f>
        <v>3382189</v>
      </c>
      <c r="E51" s="210">
        <f>SUM(E46:E49)</f>
        <v>3042051</v>
      </c>
      <c r="F51" s="227"/>
      <c r="G51" s="218"/>
    </row>
    <row r="52" spans="1:7">
      <c r="A52" s="185"/>
      <c r="B52" s="185"/>
      <c r="C52" s="186"/>
      <c r="D52" s="186"/>
      <c r="E52" s="185"/>
      <c r="F52" s="218"/>
      <c r="G52" s="218"/>
    </row>
    <row r="53" spans="1:7" ht="12" customHeight="1">
      <c r="A53" s="61" t="s">
        <v>238</v>
      </c>
      <c r="B53" s="185"/>
      <c r="C53" s="186"/>
      <c r="D53" s="186"/>
      <c r="E53" s="185"/>
      <c r="F53" s="218"/>
      <c r="G53" s="218"/>
    </row>
    <row r="54" spans="1:7">
      <c r="A54" s="144"/>
      <c r="B54" s="185"/>
      <c r="C54" s="186"/>
      <c r="D54" s="186"/>
      <c r="E54" s="185"/>
      <c r="F54" s="218"/>
      <c r="G54" s="218"/>
    </row>
    <row r="55" spans="1:7">
      <c r="A55" s="167"/>
      <c r="B55" s="187"/>
      <c r="C55" s="67" t="s">
        <v>267</v>
      </c>
      <c r="D55" s="67" t="s">
        <v>236</v>
      </c>
      <c r="E55" s="102" t="s">
        <v>212</v>
      </c>
      <c r="F55" s="218"/>
      <c r="G55" s="218"/>
    </row>
    <row r="56" spans="1:7">
      <c r="A56" s="159"/>
      <c r="B56" s="185"/>
      <c r="C56" s="72"/>
      <c r="D56" s="72"/>
      <c r="E56" s="78"/>
      <c r="F56" s="218"/>
      <c r="G56" s="218"/>
    </row>
    <row r="57" spans="1:7">
      <c r="A57" s="203" t="s">
        <v>117</v>
      </c>
      <c r="B57" s="185"/>
      <c r="C57" s="193">
        <v>51000</v>
      </c>
      <c r="D57" s="193">
        <v>51000</v>
      </c>
      <c r="E57" s="204">
        <v>51000</v>
      </c>
      <c r="F57" s="218"/>
      <c r="G57" s="218"/>
    </row>
    <row r="58" spans="1:7">
      <c r="A58" s="207" t="s">
        <v>69</v>
      </c>
      <c r="B58" s="185"/>
      <c r="C58" s="193"/>
      <c r="D58" s="193"/>
      <c r="E58" s="204"/>
      <c r="F58" s="218"/>
      <c r="G58" s="218"/>
    </row>
    <row r="59" spans="1:7">
      <c r="A59" s="159"/>
      <c r="B59" s="185"/>
      <c r="C59" s="209"/>
      <c r="D59" s="209"/>
      <c r="E59" s="206"/>
      <c r="F59" s="218"/>
      <c r="G59" s="218"/>
    </row>
    <row r="60" spans="1:7">
      <c r="A60" s="200" t="s">
        <v>63</v>
      </c>
      <c r="B60" s="195"/>
      <c r="C60" s="210">
        <f>C57</f>
        <v>51000</v>
      </c>
      <c r="D60" s="210">
        <f>D57</f>
        <v>51000</v>
      </c>
      <c r="E60" s="210">
        <f>E57</f>
        <v>51000</v>
      </c>
      <c r="F60" s="218"/>
      <c r="G60" s="218"/>
    </row>
    <row r="61" spans="1:7">
      <c r="A61" s="211"/>
      <c r="B61" s="185"/>
      <c r="C61" s="63"/>
      <c r="D61" s="63"/>
      <c r="E61" s="63"/>
      <c r="F61" s="218"/>
      <c r="G61" s="218"/>
    </row>
    <row r="62" spans="1:7">
      <c r="A62" s="61" t="s">
        <v>239</v>
      </c>
      <c r="B62" s="185"/>
      <c r="C62" s="186"/>
      <c r="D62" s="186"/>
      <c r="E62" s="185"/>
      <c r="F62" s="218"/>
      <c r="G62" s="218"/>
    </row>
    <row r="63" spans="1:7">
      <c r="A63" s="144"/>
      <c r="B63" s="185"/>
      <c r="C63" s="186"/>
      <c r="D63" s="186"/>
      <c r="E63" s="185"/>
      <c r="F63" s="218"/>
      <c r="G63" s="218"/>
    </row>
    <row r="64" spans="1:7">
      <c r="A64" s="167"/>
      <c r="B64" s="187"/>
      <c r="C64" s="67" t="s">
        <v>267</v>
      </c>
      <c r="D64" s="67" t="s">
        <v>236</v>
      </c>
      <c r="E64" s="102" t="s">
        <v>212</v>
      </c>
      <c r="F64" s="218"/>
      <c r="G64" s="218"/>
    </row>
    <row r="65" spans="1:9">
      <c r="A65" s="177"/>
      <c r="B65" s="61"/>
      <c r="C65" s="212"/>
      <c r="D65" s="212"/>
      <c r="E65" s="213"/>
      <c r="F65" s="218"/>
      <c r="G65" s="218"/>
    </row>
    <row r="66" spans="1:9">
      <c r="A66" s="81" t="s">
        <v>70</v>
      </c>
      <c r="B66" s="185"/>
      <c r="C66" s="72">
        <v>0</v>
      </c>
      <c r="D66" s="72">
        <v>0</v>
      </c>
      <c r="E66" s="78">
        <v>0</v>
      </c>
      <c r="F66" s="218"/>
      <c r="G66" s="218"/>
    </row>
    <row r="67" spans="1:9">
      <c r="A67" s="159"/>
      <c r="B67" s="185"/>
      <c r="C67" s="72"/>
      <c r="D67" s="72"/>
      <c r="E67" s="78"/>
      <c r="F67" s="218"/>
      <c r="G67" s="218"/>
    </row>
    <row r="68" spans="1:9">
      <c r="A68" s="159" t="s">
        <v>98</v>
      </c>
      <c r="B68" s="185"/>
      <c r="C68" s="188"/>
      <c r="D68" s="188"/>
      <c r="E68" s="78"/>
      <c r="F68" s="218"/>
      <c r="G68" s="218"/>
    </row>
    <row r="69" spans="1:9">
      <c r="A69" s="214" t="s">
        <v>71</v>
      </c>
      <c r="B69" s="185"/>
      <c r="C69" s="272">
        <v>2515</v>
      </c>
      <c r="D69" s="215">
        <v>515</v>
      </c>
      <c r="E69" s="78">
        <v>15589</v>
      </c>
      <c r="F69" s="218"/>
      <c r="G69" s="218"/>
    </row>
    <row r="70" spans="1:9" ht="15" customHeight="1">
      <c r="A70" s="214"/>
      <c r="B70" s="185"/>
      <c r="C70" s="72"/>
      <c r="D70" s="72"/>
      <c r="E70" s="78"/>
      <c r="F70" s="218"/>
      <c r="G70" s="218"/>
    </row>
    <row r="71" spans="1:9">
      <c r="A71" s="200" t="s">
        <v>72</v>
      </c>
      <c r="B71" s="202"/>
      <c r="C71" s="165">
        <f>SUM(C66:C70)</f>
        <v>2515</v>
      </c>
      <c r="D71" s="165">
        <f>SUM(D66:D70)</f>
        <v>515</v>
      </c>
      <c r="E71" s="165">
        <v>15589</v>
      </c>
      <c r="F71" s="218"/>
      <c r="G71" s="218"/>
    </row>
    <row r="72" spans="1:9">
      <c r="A72" s="211"/>
      <c r="B72" s="185"/>
      <c r="C72" s="63"/>
      <c r="D72" s="63"/>
      <c r="E72" s="63"/>
      <c r="F72" s="218"/>
      <c r="G72" s="218"/>
    </row>
    <row r="73" spans="1:9">
      <c r="E73" s="218"/>
      <c r="F73" s="218"/>
      <c r="G73" s="218"/>
    </row>
    <row r="74" spans="1:9">
      <c r="A74" s="61" t="s">
        <v>240</v>
      </c>
      <c r="B74" s="185"/>
      <c r="C74" s="186"/>
      <c r="D74" s="186"/>
      <c r="E74" s="185"/>
      <c r="F74" s="218"/>
      <c r="G74" s="218"/>
    </row>
    <row r="75" spans="1:9">
      <c r="A75" s="144"/>
      <c r="B75" s="185"/>
      <c r="C75" s="186"/>
      <c r="D75" s="186"/>
      <c r="E75" s="185"/>
      <c r="F75" s="218"/>
      <c r="G75" s="218"/>
    </row>
    <row r="76" spans="1:9">
      <c r="A76" s="167"/>
      <c r="B76" s="187"/>
      <c r="C76" s="67" t="s">
        <v>267</v>
      </c>
      <c r="D76" s="67" t="s">
        <v>236</v>
      </c>
      <c r="E76" s="67" t="s">
        <v>212</v>
      </c>
      <c r="F76" s="218"/>
      <c r="G76" s="218"/>
      <c r="H76" s="228"/>
      <c r="I76" s="228"/>
    </row>
    <row r="77" spans="1:9">
      <c r="A77" s="219"/>
      <c r="B77" s="185"/>
      <c r="C77" s="212"/>
      <c r="D77" s="212"/>
      <c r="E77" s="220"/>
      <c r="F77" s="218"/>
      <c r="G77" s="218"/>
      <c r="H77" s="228"/>
    </row>
    <row r="78" spans="1:9">
      <c r="A78" s="81" t="s">
        <v>144</v>
      </c>
      <c r="B78" s="185"/>
      <c r="C78" s="146">
        <v>0</v>
      </c>
      <c r="D78" s="146">
        <v>262000</v>
      </c>
      <c r="E78" s="221">
        <f>125000-144</f>
        <v>124856</v>
      </c>
      <c r="F78" s="218"/>
      <c r="G78" s="218"/>
      <c r="H78" s="228"/>
    </row>
    <row r="79" spans="1:9">
      <c r="A79" s="159"/>
      <c r="B79" s="185"/>
      <c r="C79" s="209"/>
      <c r="D79" s="209"/>
      <c r="E79" s="222"/>
      <c r="F79" s="218"/>
      <c r="G79" s="218"/>
    </row>
    <row r="80" spans="1:9">
      <c r="A80" s="200" t="s">
        <v>63</v>
      </c>
      <c r="B80" s="195"/>
      <c r="C80" s="165">
        <f>SUM(C78:C79)</f>
        <v>0</v>
      </c>
      <c r="D80" s="165">
        <f>SUM(D78:D79)</f>
        <v>262000</v>
      </c>
      <c r="E80" s="165">
        <f>SUM(E78:E79)</f>
        <v>124856</v>
      </c>
      <c r="F80" s="218"/>
      <c r="G80" s="218"/>
    </row>
    <row r="81" spans="1:7">
      <c r="A81" s="185"/>
      <c r="B81" s="185"/>
      <c r="C81" s="186"/>
      <c r="D81" s="186"/>
      <c r="E81" s="186"/>
      <c r="F81" s="218"/>
      <c r="G81" s="218"/>
    </row>
    <row r="82" spans="1:7">
      <c r="A82" s="185"/>
      <c r="B82" s="185"/>
      <c r="C82" s="186"/>
      <c r="D82" s="186"/>
      <c r="E82" s="185"/>
      <c r="F82" s="218"/>
      <c r="G82" s="218"/>
    </row>
    <row r="83" spans="1:7">
      <c r="A83" s="61" t="s">
        <v>241</v>
      </c>
      <c r="B83" s="185"/>
      <c r="C83" s="186"/>
      <c r="D83" s="186"/>
      <c r="E83" s="185"/>
      <c r="F83" s="218"/>
      <c r="G83" s="218"/>
    </row>
    <row r="84" spans="1:7">
      <c r="A84" s="144"/>
      <c r="B84" s="185"/>
      <c r="C84" s="186"/>
      <c r="D84" s="186"/>
      <c r="E84" s="185"/>
      <c r="F84" s="218"/>
      <c r="G84" s="218"/>
    </row>
    <row r="85" spans="1:7">
      <c r="A85" s="167"/>
      <c r="B85" s="187"/>
      <c r="C85" s="67" t="s">
        <v>267</v>
      </c>
      <c r="D85" s="67" t="s">
        <v>236</v>
      </c>
      <c r="E85" s="102" t="s">
        <v>212</v>
      </c>
      <c r="F85" s="218"/>
      <c r="G85" s="218"/>
    </row>
    <row r="86" spans="1:7">
      <c r="A86" s="177"/>
      <c r="B86" s="61"/>
      <c r="C86" s="223"/>
      <c r="D86" s="223"/>
      <c r="E86" s="213"/>
      <c r="F86" s="218"/>
      <c r="G86" s="218"/>
    </row>
    <row r="87" spans="1:7">
      <c r="A87" s="198" t="s">
        <v>124</v>
      </c>
      <c r="B87" s="185"/>
      <c r="C87" s="176">
        <v>10400</v>
      </c>
      <c r="D87" s="176">
        <v>40</v>
      </c>
      <c r="E87" s="213">
        <v>3016</v>
      </c>
      <c r="F87" s="218"/>
      <c r="G87" s="218"/>
    </row>
    <row r="88" spans="1:7">
      <c r="A88" s="198" t="s">
        <v>100</v>
      </c>
      <c r="B88" s="185"/>
      <c r="C88" s="176">
        <v>1180</v>
      </c>
      <c r="D88" s="176">
        <v>1180</v>
      </c>
      <c r="E88" s="213">
        <v>2809</v>
      </c>
      <c r="F88" s="218"/>
      <c r="G88" s="218"/>
    </row>
    <row r="89" spans="1:7">
      <c r="A89" s="198" t="s">
        <v>125</v>
      </c>
      <c r="B89" s="185"/>
      <c r="C89" s="176"/>
      <c r="D89" s="176"/>
      <c r="E89" s="213">
        <v>12266</v>
      </c>
      <c r="F89" s="218"/>
      <c r="G89" s="218"/>
    </row>
    <row r="90" spans="1:7">
      <c r="A90" s="198" t="s">
        <v>126</v>
      </c>
      <c r="B90" s="185"/>
      <c r="C90" s="176"/>
      <c r="D90" s="176">
        <v>0</v>
      </c>
      <c r="E90" s="213">
        <v>25218</v>
      </c>
      <c r="F90" s="218"/>
      <c r="G90" s="218"/>
    </row>
    <row r="91" spans="1:7">
      <c r="A91" s="198" t="s">
        <v>220</v>
      </c>
      <c r="B91" s="185"/>
      <c r="C91" s="176">
        <v>0</v>
      </c>
      <c r="D91" s="176">
        <v>115</v>
      </c>
      <c r="E91" s="213"/>
      <c r="F91" s="218"/>
      <c r="G91" s="218"/>
    </row>
    <row r="92" spans="1:7">
      <c r="A92" s="198" t="s">
        <v>221</v>
      </c>
      <c r="B92" s="185"/>
      <c r="C92" s="176">
        <v>0</v>
      </c>
      <c r="D92" s="176">
        <v>302300</v>
      </c>
      <c r="E92" s="213"/>
      <c r="F92" s="218"/>
      <c r="G92" s="218"/>
    </row>
    <row r="93" spans="1:7">
      <c r="A93" s="81" t="s">
        <v>207</v>
      </c>
      <c r="B93" s="185"/>
      <c r="C93" s="193"/>
      <c r="D93" s="193">
        <v>0</v>
      </c>
      <c r="E93" s="199">
        <v>350</v>
      </c>
      <c r="F93" s="218"/>
      <c r="G93" s="218"/>
    </row>
    <row r="94" spans="1:7">
      <c r="A94" s="200" t="s">
        <v>63</v>
      </c>
      <c r="B94" s="195"/>
      <c r="C94" s="201">
        <f>SUM(C87:C93)</f>
        <v>11580</v>
      </c>
      <c r="D94" s="201">
        <f>SUM(D87:D93)</f>
        <v>303635</v>
      </c>
      <c r="E94" s="201">
        <f>SUM(E87:E93)</f>
        <v>43659</v>
      </c>
      <c r="F94" s="218"/>
      <c r="G94" s="218"/>
    </row>
    <row r="95" spans="1:7">
      <c r="E95" s="218"/>
      <c r="F95" s="218"/>
      <c r="G95" s="218"/>
    </row>
    <row r="96" spans="1:7">
      <c r="A96" s="216" t="s">
        <v>38</v>
      </c>
      <c r="E96" s="218"/>
      <c r="F96" s="218"/>
      <c r="G96" s="218"/>
    </row>
    <row r="97" spans="5:7">
      <c r="E97" s="218"/>
      <c r="F97" s="218"/>
      <c r="G97" s="218"/>
    </row>
    <row r="98" spans="5:7">
      <c r="E98" s="218"/>
      <c r="F98" s="218"/>
      <c r="G98" s="218"/>
    </row>
    <row r="99" spans="5:7">
      <c r="E99" s="218"/>
      <c r="F99" s="218"/>
      <c r="G99" s="218"/>
    </row>
    <row r="100" spans="5:7">
      <c r="E100" s="218"/>
      <c r="F100" s="218"/>
      <c r="G100" s="218"/>
    </row>
    <row r="101" spans="5:7">
      <c r="E101" s="218"/>
      <c r="F101" s="218"/>
      <c r="G101" s="218"/>
    </row>
    <row r="102" spans="5:7">
      <c r="E102" s="218"/>
      <c r="F102" s="218"/>
      <c r="G102" s="218"/>
    </row>
    <row r="103" spans="5:7">
      <c r="E103" s="218"/>
      <c r="F103" s="218"/>
      <c r="G103" s="218"/>
    </row>
    <row r="104" spans="5:7">
      <c r="E104" s="218"/>
      <c r="F104" s="218"/>
      <c r="G104" s="218"/>
    </row>
    <row r="105" spans="5:7">
      <c r="E105" s="218"/>
      <c r="F105" s="218"/>
      <c r="G105" s="218"/>
    </row>
    <row r="106" spans="5:7">
      <c r="E106" s="218"/>
      <c r="F106" s="218"/>
      <c r="G106" s="218"/>
    </row>
    <row r="107" spans="5:7">
      <c r="E107" s="218"/>
      <c r="F107" s="218"/>
      <c r="G107" s="218"/>
    </row>
    <row r="108" spans="5:7">
      <c r="E108" s="218"/>
      <c r="F108" s="218"/>
      <c r="G108" s="218"/>
    </row>
    <row r="109" spans="5:7">
      <c r="E109" s="218"/>
      <c r="F109" s="218"/>
      <c r="G109" s="218"/>
    </row>
    <row r="110" spans="5:7">
      <c r="E110" s="218"/>
      <c r="F110" s="218"/>
      <c r="G110" s="218"/>
    </row>
    <row r="111" spans="5:7">
      <c r="E111" s="218"/>
      <c r="F111" s="218"/>
      <c r="G111" s="218"/>
    </row>
    <row r="112" spans="5:7">
      <c r="E112" s="218"/>
      <c r="F112" s="218"/>
      <c r="G112" s="218"/>
    </row>
    <row r="113" spans="5:7">
      <c r="E113" s="218"/>
      <c r="F113" s="218"/>
      <c r="G113" s="218"/>
    </row>
    <row r="114" spans="5:7">
      <c r="E114" s="218"/>
      <c r="F114" s="218"/>
      <c r="G114" s="218"/>
    </row>
    <row r="115" spans="5:7">
      <c r="E115" s="218"/>
      <c r="F115" s="218"/>
      <c r="G115" s="218"/>
    </row>
    <row r="116" spans="5:7">
      <c r="E116" s="218"/>
      <c r="F116" s="218"/>
      <c r="G116" s="218"/>
    </row>
    <row r="117" spans="5:7">
      <c r="E117" s="218"/>
      <c r="F117" s="218"/>
      <c r="G117" s="218"/>
    </row>
    <row r="118" spans="5:7">
      <c r="E118" s="218"/>
      <c r="F118" s="218"/>
      <c r="G118" s="218"/>
    </row>
    <row r="119" spans="5:7">
      <c r="E119" s="218"/>
      <c r="F119" s="218"/>
      <c r="G119" s="218"/>
    </row>
    <row r="120" spans="5:7">
      <c r="E120" s="218"/>
      <c r="F120" s="218"/>
      <c r="G120" s="218"/>
    </row>
    <row r="121" spans="5:7">
      <c r="E121" s="218"/>
      <c r="F121" s="218"/>
      <c r="G121" s="218"/>
    </row>
    <row r="122" spans="5:7">
      <c r="E122" s="218"/>
      <c r="F122" s="218"/>
      <c r="G122" s="218"/>
    </row>
    <row r="123" spans="5:7">
      <c r="E123" s="218"/>
      <c r="F123" s="218"/>
      <c r="G123" s="218"/>
    </row>
    <row r="124" spans="5:7">
      <c r="E124" s="218"/>
      <c r="F124" s="218"/>
      <c r="G124" s="218"/>
    </row>
    <row r="125" spans="5:7">
      <c r="E125" s="218"/>
      <c r="F125" s="218"/>
      <c r="G125" s="218"/>
    </row>
    <row r="126" spans="5:7">
      <c r="E126" s="218"/>
      <c r="F126" s="218"/>
      <c r="G126" s="218"/>
    </row>
    <row r="127" spans="5:7">
      <c r="E127" s="218"/>
      <c r="F127" s="218"/>
      <c r="G127" s="218"/>
    </row>
    <row r="128" spans="5:7">
      <c r="E128" s="218"/>
      <c r="F128" s="218"/>
      <c r="G128" s="218"/>
    </row>
    <row r="129" spans="5:7">
      <c r="E129" s="218"/>
      <c r="F129" s="218"/>
      <c r="G129" s="218"/>
    </row>
    <row r="130" spans="5:7">
      <c r="E130" s="218"/>
      <c r="F130" s="218"/>
      <c r="G130" s="218"/>
    </row>
    <row r="131" spans="5:7">
      <c r="E131" s="218"/>
      <c r="F131" s="218"/>
      <c r="G131" s="218"/>
    </row>
    <row r="132" spans="5:7">
      <c r="E132" s="218"/>
      <c r="F132" s="218"/>
      <c r="G132" s="218"/>
    </row>
    <row r="133" spans="5:7">
      <c r="E133" s="218"/>
      <c r="F133" s="218"/>
      <c r="G133" s="218"/>
    </row>
    <row r="134" spans="5:7">
      <c r="E134" s="218"/>
      <c r="F134" s="218"/>
      <c r="G134" s="218"/>
    </row>
    <row r="135" spans="5:7">
      <c r="E135" s="218"/>
      <c r="F135" s="218"/>
      <c r="G135" s="218"/>
    </row>
    <row r="136" spans="5:7">
      <c r="E136" s="218"/>
      <c r="F136" s="218"/>
      <c r="G136" s="218"/>
    </row>
    <row r="137" spans="5:7">
      <c r="E137" s="218"/>
      <c r="F137" s="218"/>
      <c r="G137" s="218"/>
    </row>
    <row r="138" spans="5:7">
      <c r="E138" s="218"/>
      <c r="F138" s="218"/>
      <c r="G138" s="218"/>
    </row>
    <row r="139" spans="5:7">
      <c r="E139" s="218"/>
      <c r="F139" s="218"/>
      <c r="G139" s="218"/>
    </row>
    <row r="140" spans="5:7">
      <c r="E140" s="218"/>
      <c r="F140" s="218"/>
      <c r="G140" s="218"/>
    </row>
    <row r="141" spans="5:7">
      <c r="E141" s="218"/>
      <c r="F141" s="218"/>
      <c r="G141" s="218"/>
    </row>
    <row r="142" spans="5:7">
      <c r="E142" s="218"/>
      <c r="F142" s="218"/>
      <c r="G142" s="218"/>
    </row>
    <row r="143" spans="5:7">
      <c r="E143" s="218"/>
      <c r="F143" s="218"/>
      <c r="G143" s="218"/>
    </row>
    <row r="144" spans="5:7">
      <c r="E144" s="218"/>
      <c r="F144" s="218"/>
      <c r="G144" s="218"/>
    </row>
    <row r="145" spans="5:7">
      <c r="E145" s="218"/>
      <c r="F145" s="218"/>
      <c r="G145" s="218"/>
    </row>
    <row r="146" spans="5:7">
      <c r="E146" s="218"/>
      <c r="F146" s="218"/>
      <c r="G146" s="218"/>
    </row>
    <row r="147" spans="5:7">
      <c r="E147" s="218"/>
      <c r="F147" s="218"/>
      <c r="G147" s="218"/>
    </row>
    <row r="148" spans="5:7">
      <c r="E148" s="218"/>
      <c r="F148" s="218"/>
      <c r="G148" s="218"/>
    </row>
    <row r="149" spans="5:7">
      <c r="E149" s="218"/>
      <c r="F149" s="218"/>
      <c r="G149" s="218"/>
    </row>
    <row r="150" spans="5:7">
      <c r="E150" s="218"/>
      <c r="F150" s="218"/>
      <c r="G150" s="218"/>
    </row>
    <row r="151" spans="5:7">
      <c r="E151" s="218"/>
      <c r="F151" s="218"/>
      <c r="G151" s="218"/>
    </row>
    <row r="152" spans="5:7">
      <c r="E152" s="218"/>
      <c r="F152" s="218"/>
      <c r="G152" s="218"/>
    </row>
    <row r="153" spans="5:7">
      <c r="E153" s="218"/>
      <c r="F153" s="218"/>
      <c r="G153" s="218"/>
    </row>
    <row r="154" spans="5:7">
      <c r="E154" s="218"/>
      <c r="F154" s="218"/>
      <c r="G154" s="218"/>
    </row>
    <row r="155" spans="5:7">
      <c r="E155" s="218"/>
      <c r="F155" s="218"/>
      <c r="G155" s="218"/>
    </row>
    <row r="156" spans="5:7">
      <c r="E156" s="218"/>
      <c r="F156" s="218"/>
      <c r="G156" s="218"/>
    </row>
    <row r="157" spans="5:7">
      <c r="E157" s="218"/>
      <c r="F157" s="218"/>
      <c r="G157" s="218"/>
    </row>
    <row r="158" spans="5:7">
      <c r="E158" s="218"/>
      <c r="F158" s="218"/>
      <c r="G158" s="218"/>
    </row>
    <row r="159" spans="5:7">
      <c r="E159" s="218"/>
      <c r="F159" s="218"/>
      <c r="G159" s="218"/>
    </row>
    <row r="160" spans="5:7">
      <c r="E160" s="218"/>
      <c r="F160" s="218"/>
      <c r="G160" s="218"/>
    </row>
    <row r="161" spans="5:7">
      <c r="E161" s="218"/>
      <c r="F161" s="218"/>
      <c r="G161" s="218"/>
    </row>
    <row r="162" spans="5:7">
      <c r="E162" s="218"/>
      <c r="F162" s="218"/>
      <c r="G162" s="218"/>
    </row>
    <row r="163" spans="5:7">
      <c r="E163" s="218"/>
      <c r="F163" s="218"/>
      <c r="G163" s="218"/>
    </row>
    <row r="164" spans="5:7">
      <c r="E164" s="218"/>
      <c r="F164" s="218"/>
      <c r="G164" s="218"/>
    </row>
    <row r="165" spans="5:7">
      <c r="E165" s="218"/>
      <c r="F165" s="218"/>
      <c r="G165" s="218"/>
    </row>
    <row r="166" spans="5:7">
      <c r="E166" s="218"/>
      <c r="F166" s="218"/>
      <c r="G166" s="218"/>
    </row>
    <row r="167" spans="5:7">
      <c r="E167" s="218"/>
      <c r="F167" s="218"/>
      <c r="G167" s="218"/>
    </row>
    <row r="168" spans="5:7">
      <c r="E168" s="218"/>
      <c r="F168" s="218"/>
      <c r="G168" s="218"/>
    </row>
    <row r="169" spans="5:7">
      <c r="E169" s="218"/>
      <c r="F169" s="218"/>
      <c r="G169" s="218"/>
    </row>
    <row r="170" spans="5:7">
      <c r="E170" s="218"/>
      <c r="F170" s="218"/>
      <c r="G170" s="218"/>
    </row>
    <row r="171" spans="5:7">
      <c r="E171" s="218"/>
      <c r="F171" s="218"/>
      <c r="G171" s="218"/>
    </row>
    <row r="172" spans="5:7">
      <c r="E172" s="218"/>
      <c r="F172" s="218"/>
      <c r="G172" s="218"/>
    </row>
    <row r="173" spans="5:7">
      <c r="E173" s="218"/>
      <c r="F173" s="218"/>
      <c r="G173" s="218"/>
    </row>
    <row r="174" spans="5:7">
      <c r="E174" s="218"/>
      <c r="F174" s="218"/>
      <c r="G174" s="218"/>
    </row>
    <row r="175" spans="5:7">
      <c r="E175" s="218"/>
      <c r="F175" s="218"/>
      <c r="G175" s="218"/>
    </row>
    <row r="176" spans="5:7">
      <c r="E176" s="218"/>
      <c r="F176" s="218"/>
      <c r="G176" s="218"/>
    </row>
    <row r="177" spans="5:7">
      <c r="E177" s="218"/>
      <c r="F177" s="218"/>
      <c r="G177" s="218"/>
    </row>
    <row r="178" spans="5:7">
      <c r="E178" s="218"/>
      <c r="F178" s="218"/>
      <c r="G178" s="218"/>
    </row>
    <row r="179" spans="5:7">
      <c r="E179" s="218"/>
      <c r="F179" s="218"/>
      <c r="G179" s="218"/>
    </row>
    <row r="180" spans="5:7">
      <c r="E180" s="218"/>
      <c r="F180" s="218"/>
      <c r="G180" s="218"/>
    </row>
    <row r="181" spans="5:7">
      <c r="E181" s="218"/>
      <c r="F181" s="218"/>
      <c r="G181" s="218"/>
    </row>
    <row r="182" spans="5:7">
      <c r="E182" s="218"/>
      <c r="F182" s="218"/>
      <c r="G182" s="218"/>
    </row>
    <row r="183" spans="5:7">
      <c r="E183" s="218"/>
      <c r="F183" s="218"/>
      <c r="G183" s="218"/>
    </row>
    <row r="184" spans="5:7">
      <c r="E184" s="218"/>
      <c r="F184" s="218"/>
      <c r="G184" s="218"/>
    </row>
    <row r="185" spans="5:7">
      <c r="E185" s="218"/>
      <c r="F185" s="218"/>
      <c r="G185" s="218"/>
    </row>
    <row r="186" spans="5:7">
      <c r="E186" s="218"/>
      <c r="F186" s="218"/>
      <c r="G186" s="218"/>
    </row>
    <row r="187" spans="5:7">
      <c r="E187" s="218"/>
      <c r="F187" s="218"/>
      <c r="G187" s="218"/>
    </row>
    <row r="188" spans="5:7">
      <c r="E188" s="218"/>
      <c r="F188" s="218"/>
      <c r="G188" s="218"/>
    </row>
    <row r="189" spans="5:7">
      <c r="E189" s="218"/>
      <c r="F189" s="218"/>
      <c r="G189" s="218"/>
    </row>
    <row r="190" spans="5:7">
      <c r="E190" s="218"/>
      <c r="F190" s="218"/>
      <c r="G190" s="218"/>
    </row>
    <row r="191" spans="5:7">
      <c r="E191" s="218"/>
      <c r="F191" s="218"/>
      <c r="G191" s="218"/>
    </row>
    <row r="192" spans="5:7">
      <c r="E192" s="218"/>
      <c r="F192" s="218"/>
      <c r="G192" s="218"/>
    </row>
    <row r="193" spans="5:7">
      <c r="E193" s="218"/>
      <c r="F193" s="218"/>
      <c r="G193" s="218"/>
    </row>
    <row r="194" spans="5:7">
      <c r="E194" s="218"/>
      <c r="F194" s="218"/>
      <c r="G194" s="218"/>
    </row>
    <row r="195" spans="5:7">
      <c r="E195" s="218"/>
      <c r="F195" s="218"/>
      <c r="G195" s="218"/>
    </row>
    <row r="196" spans="5:7">
      <c r="E196" s="218"/>
      <c r="F196" s="218"/>
      <c r="G196" s="218"/>
    </row>
    <row r="197" spans="5:7">
      <c r="E197" s="218"/>
      <c r="F197" s="218"/>
      <c r="G197" s="218"/>
    </row>
    <row r="198" spans="5:7">
      <c r="E198" s="218"/>
      <c r="F198" s="218"/>
      <c r="G198" s="218"/>
    </row>
    <row r="199" spans="5:7">
      <c r="E199" s="218"/>
      <c r="F199" s="218"/>
      <c r="G199" s="218"/>
    </row>
    <row r="200" spans="5:7">
      <c r="E200" s="218"/>
      <c r="F200" s="218"/>
      <c r="G200" s="218"/>
    </row>
    <row r="201" spans="5:7">
      <c r="E201" s="218"/>
      <c r="F201" s="218"/>
      <c r="G201" s="218"/>
    </row>
    <row r="202" spans="5:7">
      <c r="E202" s="218"/>
      <c r="F202" s="218"/>
      <c r="G202" s="218"/>
    </row>
    <row r="203" spans="5:7">
      <c r="E203" s="218"/>
      <c r="F203" s="218"/>
      <c r="G203" s="218"/>
    </row>
    <row r="204" spans="5:7">
      <c r="E204" s="218"/>
      <c r="F204" s="218"/>
      <c r="G204" s="218"/>
    </row>
    <row r="205" spans="5:7">
      <c r="E205" s="218"/>
      <c r="F205" s="218"/>
      <c r="G205" s="218"/>
    </row>
    <row r="206" spans="5:7">
      <c r="E206" s="218"/>
      <c r="F206" s="218"/>
      <c r="G206" s="218"/>
    </row>
    <row r="207" spans="5:7">
      <c r="E207" s="218"/>
      <c r="F207" s="218"/>
      <c r="G207" s="218"/>
    </row>
    <row r="208" spans="5:7">
      <c r="E208" s="218"/>
      <c r="F208" s="218"/>
      <c r="G208" s="218"/>
    </row>
    <row r="209" spans="5:7">
      <c r="E209" s="218"/>
      <c r="F209" s="218"/>
      <c r="G209" s="218"/>
    </row>
    <row r="210" spans="5:7">
      <c r="E210" s="218"/>
      <c r="F210" s="218"/>
      <c r="G210" s="218"/>
    </row>
    <row r="211" spans="5:7">
      <c r="E211" s="218"/>
      <c r="F211" s="218"/>
      <c r="G211" s="218"/>
    </row>
    <row r="212" spans="5:7">
      <c r="E212" s="218"/>
      <c r="F212" s="218"/>
      <c r="G212" s="218"/>
    </row>
    <row r="213" spans="5:7">
      <c r="E213" s="218"/>
      <c r="F213" s="218"/>
      <c r="G213" s="218"/>
    </row>
    <row r="214" spans="5:7">
      <c r="E214" s="218"/>
      <c r="F214" s="218"/>
      <c r="G214" s="218"/>
    </row>
    <row r="215" spans="5:7">
      <c r="E215" s="218"/>
      <c r="F215" s="218"/>
      <c r="G215" s="218"/>
    </row>
    <row r="216" spans="5:7">
      <c r="E216" s="218"/>
      <c r="F216" s="218"/>
      <c r="G216" s="218"/>
    </row>
    <row r="217" spans="5:7">
      <c r="E217" s="218"/>
      <c r="F217" s="218"/>
      <c r="G217" s="218"/>
    </row>
    <row r="218" spans="5:7">
      <c r="E218" s="218"/>
      <c r="F218" s="218"/>
      <c r="G218" s="218"/>
    </row>
    <row r="219" spans="5:7">
      <c r="E219" s="218"/>
      <c r="F219" s="218"/>
      <c r="G219" s="218"/>
    </row>
    <row r="220" spans="5:7">
      <c r="E220" s="218"/>
      <c r="F220" s="218"/>
      <c r="G220" s="218"/>
    </row>
    <row r="221" spans="5:7">
      <c r="E221" s="218"/>
      <c r="F221" s="218"/>
      <c r="G221" s="218"/>
    </row>
    <row r="222" spans="5:7">
      <c r="E222" s="218"/>
      <c r="F222" s="218"/>
      <c r="G222" s="218"/>
    </row>
    <row r="223" spans="5:7">
      <c r="E223" s="218"/>
      <c r="F223" s="218"/>
      <c r="G223" s="218"/>
    </row>
    <row r="224" spans="5:7">
      <c r="E224" s="218"/>
      <c r="F224" s="218"/>
      <c r="G224" s="218"/>
    </row>
    <row r="225" spans="5:5">
      <c r="E225" s="218"/>
    </row>
    <row r="226" spans="5:5">
      <c r="E226" s="218"/>
    </row>
    <row r="227" spans="5:5">
      <c r="E227" s="218"/>
    </row>
    <row r="228" spans="5:5">
      <c r="E228" s="218"/>
    </row>
    <row r="229" spans="5:5">
      <c r="E229" s="218"/>
    </row>
    <row r="230" spans="5:5">
      <c r="E230" s="218"/>
    </row>
    <row r="231" spans="5:5">
      <c r="E231" s="218"/>
    </row>
    <row r="232" spans="5:5">
      <c r="E232" s="218"/>
    </row>
    <row r="233" spans="5:5">
      <c r="E233" s="218"/>
    </row>
    <row r="234" spans="5:5">
      <c r="E234" s="218"/>
    </row>
    <row r="235" spans="5:5">
      <c r="E235" s="218"/>
    </row>
    <row r="236" spans="5:5">
      <c r="E236" s="218"/>
    </row>
    <row r="237" spans="5:5">
      <c r="E237" s="218"/>
    </row>
  </sheetData>
  <mergeCells count="3">
    <mergeCell ref="A15:B15"/>
    <mergeCell ref="A17:B17"/>
    <mergeCell ref="A16:B16"/>
  </mergeCells>
  <pageMargins left="0.7" right="0.7" top="0.75" bottom="0.75" header="0.3" footer="0.3"/>
  <pageSetup paperSize="9" scale="62" fitToHeight="2" orientation="portrait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B1" workbookViewId="0">
      <selection activeCell="E8" sqref="E8"/>
    </sheetView>
  </sheetViews>
  <sheetFormatPr defaultRowHeight="15"/>
  <cols>
    <col min="1" max="1" width="37" style="143" customWidth="1"/>
    <col min="2" max="2" width="14.42578125" style="143" customWidth="1"/>
    <col min="3" max="3" width="14.140625" style="143" customWidth="1"/>
    <col min="4" max="4" width="13.85546875" style="143" customWidth="1"/>
    <col min="5" max="5" width="14.42578125" style="143" customWidth="1"/>
    <col min="6" max="6" width="14.5703125" style="143" customWidth="1"/>
    <col min="7" max="7" width="13.85546875" style="143" customWidth="1"/>
    <col min="8" max="8" width="13.5703125" style="143" customWidth="1"/>
    <col min="9" max="9" width="14.140625" style="143" customWidth="1"/>
    <col min="10" max="10" width="14.7109375" style="143" customWidth="1"/>
    <col min="11" max="11" width="14.85546875" style="143" customWidth="1"/>
    <col min="12" max="16384" width="9.140625" style="143"/>
  </cols>
  <sheetData>
    <row r="1" spans="1:11">
      <c r="A1" s="140" t="str">
        <f>+'NOTES ALL'!A1</f>
        <v>INNOVAMEDIA PUBLICATIONS LIMITED</v>
      </c>
      <c r="F1" s="230"/>
    </row>
    <row r="2" spans="1:11">
      <c r="A2" s="98" t="str">
        <f>+'NOTES ALL'!A2</f>
        <v>NOTES TO FINANCIAL STATEMENTS AS AT 31ST MARCH,2019</v>
      </c>
    </row>
    <row r="3" spans="1:11">
      <c r="A3" s="140"/>
    </row>
    <row r="4" spans="1:11">
      <c r="A4" s="61" t="s">
        <v>227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1" ht="21" customHeight="1">
      <c r="A7" s="373" t="s">
        <v>39</v>
      </c>
      <c r="B7" s="361" t="s">
        <v>67</v>
      </c>
      <c r="C7" s="363"/>
      <c r="D7" s="363"/>
      <c r="E7" s="362"/>
      <c r="F7" s="361" t="s">
        <v>86</v>
      </c>
      <c r="G7" s="363"/>
      <c r="H7" s="363"/>
      <c r="I7" s="362"/>
      <c r="J7" s="361" t="s">
        <v>87</v>
      </c>
      <c r="K7" s="362"/>
    </row>
    <row r="8" spans="1:11" ht="60">
      <c r="A8" s="374"/>
      <c r="B8" s="231" t="s">
        <v>270</v>
      </c>
      <c r="C8" s="158" t="s">
        <v>94</v>
      </c>
      <c r="D8" s="232" t="s">
        <v>213</v>
      </c>
      <c r="E8" s="233" t="s">
        <v>267</v>
      </c>
      <c r="F8" s="231" t="s">
        <v>270</v>
      </c>
      <c r="G8" s="233" t="s">
        <v>95</v>
      </c>
      <c r="H8" s="231" t="s">
        <v>96</v>
      </c>
      <c r="I8" s="233" t="s">
        <v>267</v>
      </c>
      <c r="J8" s="231" t="s">
        <v>267</v>
      </c>
      <c r="K8" s="234" t="s">
        <v>236</v>
      </c>
    </row>
    <row r="9" spans="1:11">
      <c r="A9" s="146"/>
      <c r="B9" s="197"/>
      <c r="C9" s="144"/>
      <c r="D9" s="197"/>
      <c r="E9" s="235"/>
      <c r="F9" s="269" t="s">
        <v>38</v>
      </c>
      <c r="G9" s="144"/>
      <c r="H9" s="197"/>
      <c r="I9" s="61"/>
      <c r="J9" s="235"/>
      <c r="K9" s="199"/>
    </row>
    <row r="10" spans="1:11">
      <c r="A10" s="236" t="s">
        <v>93</v>
      </c>
      <c r="B10" s="148"/>
      <c r="C10" s="144"/>
      <c r="D10" s="148"/>
      <c r="E10" s="188"/>
      <c r="F10" s="199"/>
      <c r="G10" s="144"/>
      <c r="H10" s="148"/>
      <c r="I10" s="61"/>
      <c r="J10" s="188"/>
      <c r="K10" s="199"/>
    </row>
    <row r="11" spans="1:11">
      <c r="A11" s="203"/>
      <c r="B11" s="148"/>
      <c r="C11" s="144"/>
      <c r="D11" s="148"/>
      <c r="E11" s="188"/>
      <c r="F11" s="199"/>
      <c r="G11" s="144"/>
      <c r="H11" s="148"/>
      <c r="I11" s="61"/>
      <c r="J11" s="188"/>
      <c r="K11" s="199"/>
    </row>
    <row r="12" spans="1:11">
      <c r="A12" s="198" t="s">
        <v>119</v>
      </c>
      <c r="B12" s="237">
        <v>198571</v>
      </c>
      <c r="C12" s="144">
        <v>0</v>
      </c>
      <c r="D12" s="148">
        <v>0</v>
      </c>
      <c r="E12" s="148">
        <f>+B12+C12-D12</f>
        <v>198571</v>
      </c>
      <c r="F12" s="199">
        <f>B12</f>
        <v>198571</v>
      </c>
      <c r="G12" s="238"/>
      <c r="H12" s="148">
        <f>E12-F12</f>
        <v>0</v>
      </c>
      <c r="I12" s="144">
        <f>+F12+G12+H12</f>
        <v>198571</v>
      </c>
      <c r="J12" s="148">
        <f>+E12-I12</f>
        <v>0</v>
      </c>
      <c r="K12" s="199">
        <f>+B12-F12</f>
        <v>0</v>
      </c>
    </row>
    <row r="13" spans="1:11">
      <c r="A13" s="198"/>
      <c r="B13" s="237"/>
      <c r="C13" s="144"/>
      <c r="D13" s="148"/>
      <c r="E13" s="148"/>
      <c r="F13" s="199"/>
      <c r="G13" s="144"/>
      <c r="H13" s="148"/>
      <c r="I13" s="144"/>
      <c r="J13" s="148"/>
      <c r="K13" s="199">
        <f t="shared" ref="K13" si="0">+B13-F13</f>
        <v>0</v>
      </c>
    </row>
    <row r="14" spans="1:11">
      <c r="A14" s="198" t="s">
        <v>127</v>
      </c>
      <c r="B14" s="237">
        <v>25048</v>
      </c>
      <c r="C14" s="144">
        <v>0</v>
      </c>
      <c r="D14" s="148">
        <v>0</v>
      </c>
      <c r="E14" s="148">
        <f>+B14+C14-D14</f>
        <v>25048</v>
      </c>
      <c r="F14" s="270">
        <v>25048</v>
      </c>
      <c r="G14" s="144"/>
      <c r="H14" s="148">
        <f>E14-F14</f>
        <v>0</v>
      </c>
      <c r="I14" s="144">
        <f>+F14+G14+H14</f>
        <v>25048</v>
      </c>
      <c r="J14" s="148">
        <f>+E14-I14</f>
        <v>0</v>
      </c>
      <c r="K14" s="199">
        <f>+B14-F14</f>
        <v>0</v>
      </c>
    </row>
    <row r="15" spans="1:11">
      <c r="A15" s="198"/>
      <c r="B15" s="237"/>
      <c r="C15" s="144"/>
      <c r="D15" s="148"/>
      <c r="E15" s="148"/>
      <c r="F15" s="199"/>
      <c r="G15" s="144"/>
      <c r="H15" s="148"/>
      <c r="I15" s="144"/>
      <c r="J15" s="148"/>
      <c r="K15" s="199"/>
    </row>
    <row r="16" spans="1:11">
      <c r="A16" s="239"/>
      <c r="B16" s="237"/>
      <c r="C16" s="144"/>
      <c r="D16" s="148"/>
      <c r="E16" s="148"/>
      <c r="F16" s="199"/>
      <c r="G16" s="144"/>
      <c r="H16" s="148"/>
      <c r="I16" s="144"/>
      <c r="J16" s="148"/>
      <c r="K16" s="199"/>
    </row>
    <row r="17" spans="1:11">
      <c r="A17" s="198"/>
      <c r="B17" s="237"/>
      <c r="C17" s="144"/>
      <c r="D17" s="148"/>
      <c r="E17" s="148"/>
      <c r="F17" s="199"/>
      <c r="G17" s="144"/>
      <c r="H17" s="148"/>
      <c r="I17" s="144"/>
      <c r="J17" s="148"/>
      <c r="K17" s="199"/>
    </row>
    <row r="18" spans="1:11">
      <c r="A18" s="146" t="s">
        <v>203</v>
      </c>
      <c r="B18" s="148">
        <v>13325747</v>
      </c>
      <c r="C18" s="144">
        <v>0</v>
      </c>
      <c r="D18" s="148">
        <v>0</v>
      </c>
      <c r="E18" s="148">
        <f>+B18+C18-D18</f>
        <v>13325747</v>
      </c>
      <c r="F18" s="199">
        <v>0</v>
      </c>
      <c r="G18" s="144">
        <v>0</v>
      </c>
      <c r="H18" s="148">
        <v>0</v>
      </c>
      <c r="I18" s="144">
        <v>0</v>
      </c>
      <c r="J18" s="148">
        <f>+E18-I18</f>
        <v>13325747</v>
      </c>
      <c r="K18" s="199">
        <f>+B18-F18</f>
        <v>13325747</v>
      </c>
    </row>
    <row r="19" spans="1:11">
      <c r="A19" s="146"/>
      <c r="B19" s="152"/>
      <c r="C19" s="144"/>
      <c r="D19" s="152"/>
      <c r="E19" s="152"/>
      <c r="F19" s="271"/>
      <c r="G19" s="144"/>
      <c r="H19" s="152"/>
      <c r="I19" s="144"/>
      <c r="J19" s="152"/>
      <c r="K19" s="199"/>
    </row>
    <row r="20" spans="1:11">
      <c r="A20" s="169" t="s">
        <v>63</v>
      </c>
      <c r="B20" s="191">
        <f t="shared" ref="B20:K20" si="1">SUM(B12:B18)</f>
        <v>13549366</v>
      </c>
      <c r="C20" s="187">
        <f t="shared" si="1"/>
        <v>0</v>
      </c>
      <c r="D20" s="240">
        <f t="shared" si="1"/>
        <v>0</v>
      </c>
      <c r="E20" s="187">
        <f t="shared" si="1"/>
        <v>13549366</v>
      </c>
      <c r="F20" s="191">
        <f t="shared" si="1"/>
        <v>223619</v>
      </c>
      <c r="G20" s="187">
        <f t="shared" si="1"/>
        <v>0</v>
      </c>
      <c r="H20" s="191">
        <f t="shared" si="1"/>
        <v>0</v>
      </c>
      <c r="I20" s="187">
        <f t="shared" si="1"/>
        <v>223619</v>
      </c>
      <c r="J20" s="191">
        <f t="shared" si="1"/>
        <v>13325747</v>
      </c>
      <c r="K20" s="201">
        <f t="shared" si="1"/>
        <v>13325747</v>
      </c>
    </row>
    <row r="21" spans="1:11">
      <c r="A21" s="241" t="s">
        <v>97</v>
      </c>
      <c r="B21" s="191">
        <v>13549366</v>
      </c>
      <c r="C21" s="191"/>
      <c r="D21" s="242">
        <v>0</v>
      </c>
      <c r="E21" s="191">
        <v>13549366</v>
      </c>
      <c r="F21" s="243">
        <v>223619</v>
      </c>
      <c r="G21" s="191">
        <v>0</v>
      </c>
      <c r="H21" s="243"/>
      <c r="I21" s="191">
        <f>F21+G21+H21</f>
        <v>223619</v>
      </c>
      <c r="J21" s="191">
        <f>K20</f>
        <v>13325747</v>
      </c>
      <c r="K21" s="191">
        <v>13353683</v>
      </c>
    </row>
    <row r="22" spans="1:1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1">
      <c r="A23" s="144" t="s">
        <v>169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>
      <c r="A24" s="144" t="s">
        <v>204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</row>
    <row r="29" spans="1:11">
      <c r="H29" s="143">
        <f>SUM(I11:I15)</f>
        <v>223619</v>
      </c>
    </row>
  </sheetData>
  <mergeCells count="4">
    <mergeCell ref="A7:A8"/>
    <mergeCell ref="B7:E7"/>
    <mergeCell ref="F7:I7"/>
    <mergeCell ref="J7:K7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9" workbookViewId="0">
      <selection activeCell="A50" sqref="A50"/>
    </sheetView>
  </sheetViews>
  <sheetFormatPr defaultRowHeight="12.75"/>
  <cols>
    <col min="1" max="1" width="50" style="10" customWidth="1"/>
    <col min="2" max="2" width="37.28515625" style="10" customWidth="1"/>
    <col min="3" max="3" width="12" style="10" bestFit="1" customWidth="1"/>
    <col min="4" max="4" width="10" style="10" bestFit="1" customWidth="1"/>
    <col min="5" max="16384" width="9.140625" style="10"/>
  </cols>
  <sheetData>
    <row r="1" spans="1:2">
      <c r="A1" s="11" t="str">
        <f>+'note 7'!A1</f>
        <v>INNOVAMEDIA PUBLICATIONS LIMITED</v>
      </c>
    </row>
    <row r="3" spans="1:2">
      <c r="A3" s="11" t="s">
        <v>146</v>
      </c>
    </row>
    <row r="5" spans="1:2">
      <c r="A5" s="32" t="s">
        <v>83</v>
      </c>
      <c r="B5" s="27" t="s">
        <v>118</v>
      </c>
    </row>
    <row r="6" spans="1:2">
      <c r="A6" s="33"/>
      <c r="B6" s="28"/>
    </row>
    <row r="7" spans="1:2">
      <c r="A7" s="23" t="s">
        <v>115</v>
      </c>
      <c r="B7" s="26"/>
    </row>
    <row r="8" spans="1:2">
      <c r="A8" s="22"/>
      <c r="B8" s="26"/>
    </row>
    <row r="9" spans="1:2">
      <c r="A9" s="22" t="s">
        <v>128</v>
      </c>
      <c r="B9" s="26">
        <v>0</v>
      </c>
    </row>
    <row r="10" spans="1:2">
      <c r="A10" s="22"/>
      <c r="B10" s="26"/>
    </row>
    <row r="11" spans="1:2">
      <c r="A11" s="22"/>
      <c r="B11" s="29">
        <f>SUM(B9:B10)</f>
        <v>0</v>
      </c>
    </row>
    <row r="12" spans="1:2">
      <c r="A12" s="22"/>
      <c r="B12" s="30"/>
    </row>
    <row r="13" spans="1:2">
      <c r="A13" s="23" t="s">
        <v>85</v>
      </c>
      <c r="B13" s="30"/>
    </row>
    <row r="14" spans="1:2">
      <c r="A14" s="22"/>
      <c r="B14" s="30"/>
    </row>
    <row r="15" spans="1:2">
      <c r="A15" s="34" t="s">
        <v>129</v>
      </c>
      <c r="B15" s="26">
        <v>328562</v>
      </c>
    </row>
    <row r="16" spans="1:2">
      <c r="A16" s="34" t="s">
        <v>130</v>
      </c>
      <c r="B16" s="26">
        <v>67609</v>
      </c>
    </row>
    <row r="17" spans="1:2">
      <c r="A17" s="34" t="s">
        <v>201</v>
      </c>
      <c r="B17" s="26">
        <f>2020+8427</f>
        <v>10447</v>
      </c>
    </row>
    <row r="18" spans="1:2">
      <c r="A18" s="34" t="s">
        <v>131</v>
      </c>
      <c r="B18" s="26">
        <v>11122.5</v>
      </c>
    </row>
    <row r="19" spans="1:2">
      <c r="A19" s="34" t="s">
        <v>202</v>
      </c>
      <c r="B19" s="26">
        <v>2178</v>
      </c>
    </row>
    <row r="20" spans="1:2">
      <c r="A20" s="22" t="s">
        <v>99</v>
      </c>
      <c r="B20" s="25"/>
    </row>
    <row r="21" spans="1:2">
      <c r="A21" s="22"/>
      <c r="B21" s="29">
        <f>SUM(B15:B20)</f>
        <v>419918.5</v>
      </c>
    </row>
    <row r="22" spans="1:2">
      <c r="A22" s="22"/>
      <c r="B22" s="30"/>
    </row>
    <row r="23" spans="1:2">
      <c r="A23" s="23" t="s">
        <v>145</v>
      </c>
      <c r="B23" s="30"/>
    </row>
    <row r="24" spans="1:2">
      <c r="A24" s="22"/>
      <c r="B24" s="30"/>
    </row>
    <row r="25" spans="1:2">
      <c r="A25" s="34" t="s">
        <v>132</v>
      </c>
      <c r="B25" s="26">
        <v>47914</v>
      </c>
    </row>
    <row r="26" spans="1:2">
      <c r="A26" s="34" t="s">
        <v>133</v>
      </c>
      <c r="B26" s="26">
        <v>0</v>
      </c>
    </row>
    <row r="27" spans="1:2">
      <c r="A27" s="22"/>
      <c r="B27" s="30"/>
    </row>
    <row r="28" spans="1:2">
      <c r="A28" s="22"/>
      <c r="B28" s="29">
        <f>SUM(B25:B27)</f>
        <v>47914</v>
      </c>
    </row>
    <row r="29" spans="1:2">
      <c r="A29" s="22"/>
      <c r="B29" s="30"/>
    </row>
    <row r="30" spans="1:2">
      <c r="A30" s="23" t="s">
        <v>66</v>
      </c>
      <c r="B30" s="30"/>
    </row>
    <row r="31" spans="1:2">
      <c r="A31" s="22"/>
      <c r="B31" s="30"/>
    </row>
    <row r="32" spans="1:2">
      <c r="A32" s="34" t="s">
        <v>121</v>
      </c>
      <c r="B32" s="31">
        <v>1000</v>
      </c>
    </row>
    <row r="33" spans="1:3">
      <c r="A33" s="34" t="s">
        <v>134</v>
      </c>
      <c r="B33" s="31">
        <v>50000</v>
      </c>
    </row>
    <row r="34" spans="1:3">
      <c r="A34" s="34"/>
      <c r="B34" s="31"/>
    </row>
    <row r="35" spans="1:3">
      <c r="A35" s="22"/>
      <c r="B35" s="29">
        <f>SUM(B32:B34)</f>
        <v>51000</v>
      </c>
    </row>
    <row r="36" spans="1:3">
      <c r="A36" s="22"/>
      <c r="B36" s="26"/>
    </row>
    <row r="37" spans="1:3">
      <c r="A37" s="23" t="s">
        <v>89</v>
      </c>
      <c r="B37" s="26"/>
    </row>
    <row r="38" spans="1:3">
      <c r="A38" s="34"/>
      <c r="B38" s="31"/>
      <c r="C38" s="14"/>
    </row>
    <row r="39" spans="1:3">
      <c r="A39" s="34" t="s">
        <v>122</v>
      </c>
      <c r="B39" s="31">
        <v>0</v>
      </c>
      <c r="C39" s="15"/>
    </row>
    <row r="40" spans="1:3">
      <c r="A40" s="34" t="s">
        <v>116</v>
      </c>
      <c r="B40" s="31">
        <v>0</v>
      </c>
      <c r="C40" s="15"/>
    </row>
    <row r="41" spans="1:3">
      <c r="A41" s="22"/>
      <c r="B41" s="26"/>
    </row>
    <row r="42" spans="1:3">
      <c r="A42" s="22"/>
      <c r="B42" s="29">
        <f>SUM(B39:B40)</f>
        <v>0</v>
      </c>
    </row>
    <row r="43" spans="1:3">
      <c r="A43" s="22"/>
      <c r="B43" s="26"/>
    </row>
    <row r="44" spans="1:3">
      <c r="A44" s="23" t="s">
        <v>168</v>
      </c>
      <c r="B44" s="26"/>
    </row>
    <row r="45" spans="1:3">
      <c r="A45" s="22"/>
      <c r="B45" s="26"/>
    </row>
    <row r="46" spans="1:3">
      <c r="A46" s="22" t="s">
        <v>120</v>
      </c>
      <c r="B46" s="26">
        <v>20033</v>
      </c>
    </row>
    <row r="47" spans="1:3">
      <c r="A47" s="22" t="s">
        <v>103</v>
      </c>
      <c r="B47" s="31">
        <v>55000</v>
      </c>
    </row>
    <row r="48" spans="1:3">
      <c r="A48" s="22"/>
      <c r="B48" s="26"/>
    </row>
    <row r="49" spans="1:2">
      <c r="A49" s="24"/>
      <c r="B49" s="29">
        <f>SUM(B46:B48)</f>
        <v>75033</v>
      </c>
    </row>
    <row r="50" spans="1:2">
      <c r="A50" s="2"/>
      <c r="B50" s="1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opLeftCell="A7" workbookViewId="0">
      <selection activeCell="E7" sqref="E7"/>
    </sheetView>
  </sheetViews>
  <sheetFormatPr defaultRowHeight="15"/>
  <cols>
    <col min="1" max="1" width="9.140625" style="8"/>
    <col min="2" max="2" width="14.7109375" style="8" bestFit="1" customWidth="1"/>
    <col min="3" max="3" width="19.42578125" style="8" bestFit="1" customWidth="1"/>
    <col min="4" max="4" width="11.42578125" style="8" bestFit="1" customWidth="1"/>
    <col min="5" max="5" width="16.85546875" style="8" customWidth="1"/>
    <col min="6" max="6" width="22.5703125" style="8" customWidth="1"/>
    <col min="7" max="7" width="23.28515625" style="8" customWidth="1"/>
    <col min="8" max="8" width="15.42578125" style="8" customWidth="1"/>
    <col min="9" max="9" width="14.42578125" style="8" customWidth="1"/>
    <col min="10" max="10" width="15.42578125" style="8" customWidth="1"/>
    <col min="11" max="16384" width="9.140625" style="8"/>
  </cols>
  <sheetData>
    <row r="1" spans="1:12">
      <c r="A1" s="7" t="str">
        <f>+grouping!A1</f>
        <v>INNOVAMEDIA PUBLICATIONS LIMITED</v>
      </c>
    </row>
    <row r="3" spans="1:12">
      <c r="A3" s="8" t="s">
        <v>106</v>
      </c>
    </row>
    <row r="5" spans="1:12" ht="38.25">
      <c r="A5" s="41" t="s">
        <v>107</v>
      </c>
      <c r="B5" s="377" t="s">
        <v>108</v>
      </c>
      <c r="C5" s="378"/>
      <c r="D5" s="35" t="s">
        <v>109</v>
      </c>
      <c r="E5" s="41" t="s">
        <v>110</v>
      </c>
      <c r="F5" s="41" t="s">
        <v>214</v>
      </c>
      <c r="G5" s="41" t="s">
        <v>215</v>
      </c>
      <c r="H5" s="41" t="s">
        <v>111</v>
      </c>
      <c r="I5" s="41" t="s">
        <v>112</v>
      </c>
      <c r="J5" s="35" t="s">
        <v>113</v>
      </c>
    </row>
    <row r="6" spans="1:12">
      <c r="A6" s="42"/>
      <c r="B6" s="36"/>
      <c r="C6" s="37"/>
      <c r="D6" s="37"/>
      <c r="E6" s="42"/>
      <c r="F6" s="42"/>
      <c r="G6" s="42"/>
      <c r="H6" s="42"/>
      <c r="I6" s="42"/>
      <c r="J6" s="37"/>
    </row>
    <row r="7" spans="1:12">
      <c r="A7" s="43">
        <v>1</v>
      </c>
      <c r="B7" s="379" t="s">
        <v>114</v>
      </c>
      <c r="C7" s="380"/>
      <c r="D7" s="46">
        <v>0.6</v>
      </c>
      <c r="E7" s="51">
        <v>5083</v>
      </c>
      <c r="F7" s="51">
        <v>0</v>
      </c>
      <c r="G7" s="51">
        <v>0</v>
      </c>
      <c r="H7" s="51">
        <v>0</v>
      </c>
      <c r="I7" s="53">
        <f>ROUND(((E7+F7-H7)*D7)+(G7*(D7/2)),0)</f>
        <v>3050</v>
      </c>
      <c r="J7" s="38">
        <f>+E7+F7+G7-H7-I7</f>
        <v>2033</v>
      </c>
      <c r="L7" s="8">
        <v>31771</v>
      </c>
    </row>
    <row r="8" spans="1:12">
      <c r="A8" s="43">
        <v>2</v>
      </c>
      <c r="B8" s="379" t="s">
        <v>127</v>
      </c>
      <c r="C8" s="380"/>
      <c r="D8" s="46">
        <v>0.6</v>
      </c>
      <c r="E8" s="51">
        <v>1122</v>
      </c>
      <c r="F8" s="51">
        <v>0</v>
      </c>
      <c r="G8" s="51">
        <v>0</v>
      </c>
      <c r="H8" s="51">
        <v>0</v>
      </c>
      <c r="I8" s="53">
        <f>ROUND(((E8+F8-H8)*D8)+(G8*(D8/2)),0)</f>
        <v>673</v>
      </c>
      <c r="J8" s="38">
        <f>+E8+F8+G8-H8-I8</f>
        <v>449</v>
      </c>
      <c r="L8" s="8">
        <v>7014</v>
      </c>
    </row>
    <row r="9" spans="1:12">
      <c r="A9" s="44"/>
      <c r="B9" s="49"/>
      <c r="C9" s="50"/>
      <c r="D9" s="47"/>
      <c r="E9" s="44"/>
      <c r="F9" s="44"/>
      <c r="G9" s="44"/>
      <c r="H9" s="44"/>
      <c r="I9" s="54"/>
      <c r="J9" s="39"/>
    </row>
    <row r="10" spans="1:12">
      <c r="A10" s="45"/>
      <c r="B10" s="375" t="s">
        <v>16</v>
      </c>
      <c r="C10" s="376"/>
      <c r="D10" s="48"/>
      <c r="E10" s="52">
        <f t="shared" ref="E10:J10" si="0">SUM(E7:E9)</f>
        <v>6205</v>
      </c>
      <c r="F10" s="52">
        <f t="shared" si="0"/>
        <v>0</v>
      </c>
      <c r="G10" s="52">
        <f t="shared" si="0"/>
        <v>0</v>
      </c>
      <c r="H10" s="52">
        <f t="shared" si="0"/>
        <v>0</v>
      </c>
      <c r="I10" s="52">
        <f t="shared" si="0"/>
        <v>3723</v>
      </c>
      <c r="J10" s="40">
        <f t="shared" si="0"/>
        <v>2482</v>
      </c>
    </row>
    <row r="14" spans="1:12">
      <c r="I14" s="16"/>
    </row>
    <row r="15" spans="1:12">
      <c r="A15" s="8" t="s">
        <v>135</v>
      </c>
    </row>
    <row r="17" spans="1:3">
      <c r="A17" s="8" t="s">
        <v>136</v>
      </c>
      <c r="C17" s="8">
        <f>+'Profit and Loss - Normal'!G33</f>
        <v>81197</v>
      </c>
    </row>
    <row r="18" spans="1:3">
      <c r="A18" s="8" t="s">
        <v>137</v>
      </c>
      <c r="C18" s="8">
        <f>+'note 7'!G20</f>
        <v>0</v>
      </c>
    </row>
    <row r="19" spans="1:3">
      <c r="A19" s="8" t="s">
        <v>138</v>
      </c>
      <c r="C19" s="8">
        <f>+I10</f>
        <v>3723</v>
      </c>
    </row>
    <row r="21" spans="1:3">
      <c r="A21" s="8" t="s">
        <v>139</v>
      </c>
      <c r="C21" s="8">
        <f>+C17+C18-C19</f>
        <v>77474</v>
      </c>
    </row>
    <row r="23" spans="1:3">
      <c r="A23" s="9" t="s">
        <v>140</v>
      </c>
      <c r="C23" s="8">
        <f>+C21*30.9%</f>
        <v>23939.466</v>
      </c>
    </row>
    <row r="25" spans="1:3">
      <c r="A25" s="8" t="s">
        <v>141</v>
      </c>
      <c r="C25" s="8">
        <v>0</v>
      </c>
    </row>
  </sheetData>
  <mergeCells count="4">
    <mergeCell ref="B10:C10"/>
    <mergeCell ref="B5:C5"/>
    <mergeCell ref="B7:C7"/>
    <mergeCell ref="B8:C8"/>
  </mergeCells>
  <hyperlinks>
    <hyperlink ref="A23" r:id="rId1"/>
  </hyperlinks>
  <pageMargins left="0.7" right="0.7" top="0.75" bottom="0.75" header="0.3" footer="0.3"/>
  <pageSetup paperSize="9" scale="7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topLeftCell="A37" workbookViewId="0">
      <selection activeCell="A64" sqref="A64"/>
    </sheetView>
  </sheetViews>
  <sheetFormatPr defaultRowHeight="12.75"/>
  <cols>
    <col min="1" max="1" width="44.85546875" style="18" customWidth="1"/>
    <col min="2" max="2" width="10.7109375" style="18" customWidth="1"/>
    <col min="3" max="3" width="18.5703125" style="18" customWidth="1"/>
    <col min="4" max="4" width="19" style="17" customWidth="1"/>
    <col min="5" max="5" width="9.140625" style="18"/>
    <col min="6" max="6" width="9.5703125" style="18" bestFit="1" customWidth="1"/>
    <col min="7" max="16384" width="9.140625" style="18"/>
  </cols>
  <sheetData>
    <row r="1" spans="1:4" ht="15">
      <c r="A1" s="244" t="str">
        <f>'Balance Sheet'!B1</f>
        <v>INNOVAMEDIA PUBLICATIONS LIMITED</v>
      </c>
      <c r="B1" s="244"/>
      <c r="C1" s="244"/>
      <c r="D1" s="245"/>
    </row>
    <row r="2" spans="1:4" ht="15">
      <c r="A2" s="246" t="s">
        <v>170</v>
      </c>
      <c r="B2" s="246"/>
      <c r="C2" s="246"/>
      <c r="D2" s="247"/>
    </row>
    <row r="3" spans="1:4" ht="15">
      <c r="A3" s="248"/>
      <c r="B3" s="248"/>
      <c r="C3" s="248"/>
      <c r="D3" s="247"/>
    </row>
    <row r="4" spans="1:4" ht="15">
      <c r="A4" s="249"/>
      <c r="B4" s="249"/>
      <c r="C4" s="157" t="s">
        <v>236</v>
      </c>
      <c r="D4" s="250" t="s">
        <v>228</v>
      </c>
    </row>
    <row r="5" spans="1:4" ht="20.25" customHeight="1">
      <c r="A5" s="251"/>
      <c r="B5" s="280"/>
      <c r="C5" s="248"/>
      <c r="D5" s="288"/>
    </row>
    <row r="6" spans="1:4" ht="15">
      <c r="A6" s="253" t="s">
        <v>171</v>
      </c>
      <c r="B6" s="281"/>
      <c r="C6" s="278"/>
      <c r="D6" s="252"/>
    </row>
    <row r="7" spans="1:4" ht="15">
      <c r="A7" s="251"/>
      <c r="B7" s="282"/>
      <c r="C7" s="248"/>
      <c r="D7" s="252"/>
    </row>
    <row r="8" spans="1:4" ht="15">
      <c r="A8" s="251" t="s">
        <v>172</v>
      </c>
      <c r="B8" s="282"/>
      <c r="C8" s="63">
        <f>'Profit and Loss - Normal'!E33</f>
        <v>-11580</v>
      </c>
      <c r="D8" s="72">
        <f>'Profit and Loss - Normal'!F33</f>
        <v>-41635</v>
      </c>
    </row>
    <row r="9" spans="1:4" ht="15">
      <c r="A9" s="254" t="s">
        <v>173</v>
      </c>
      <c r="B9" s="283"/>
      <c r="C9" s="246"/>
      <c r="D9" s="188"/>
    </row>
    <row r="10" spans="1:4" ht="15">
      <c r="A10" s="251" t="s">
        <v>86</v>
      </c>
      <c r="B10" s="282"/>
      <c r="C10" s="248"/>
      <c r="D10" s="188"/>
    </row>
    <row r="11" spans="1:4" ht="15">
      <c r="A11" s="254"/>
      <c r="B11" s="283"/>
      <c r="C11" s="246"/>
      <c r="D11" s="188"/>
    </row>
    <row r="12" spans="1:4" ht="15">
      <c r="A12" s="254" t="s">
        <v>174</v>
      </c>
      <c r="B12" s="283"/>
      <c r="C12" s="246"/>
      <c r="D12" s="289"/>
    </row>
    <row r="13" spans="1:4" ht="15">
      <c r="A13" s="251" t="s">
        <v>211</v>
      </c>
      <c r="B13" s="282"/>
      <c r="C13" s="248"/>
      <c r="D13" s="188"/>
    </row>
    <row r="14" spans="1:4" ht="15">
      <c r="A14" s="251" t="s">
        <v>175</v>
      </c>
      <c r="B14" s="282"/>
      <c r="C14" s="248"/>
      <c r="D14" s="188">
        <v>37429</v>
      </c>
    </row>
    <row r="15" spans="1:4" ht="15">
      <c r="A15" s="251" t="s">
        <v>176</v>
      </c>
      <c r="B15" s="282"/>
      <c r="C15" s="248">
        <v>296244</v>
      </c>
      <c r="D15" s="258">
        <v>15028</v>
      </c>
    </row>
    <row r="16" spans="1:4" ht="15">
      <c r="A16" s="251" t="s">
        <v>177</v>
      </c>
      <c r="B16" s="282"/>
      <c r="C16" s="248"/>
      <c r="D16" s="188">
        <v>0</v>
      </c>
    </row>
    <row r="17" spans="1:11" ht="15">
      <c r="A17" s="251" t="s">
        <v>208</v>
      </c>
      <c r="B17" s="282"/>
      <c r="C17" s="248"/>
      <c r="D17" s="73">
        <v>0</v>
      </c>
    </row>
    <row r="18" spans="1:11" ht="15">
      <c r="A18" s="251" t="s">
        <v>218</v>
      </c>
      <c r="B18" s="282"/>
      <c r="C18" s="248"/>
      <c r="D18" s="72">
        <v>0</v>
      </c>
    </row>
    <row r="19" spans="1:11" ht="15">
      <c r="A19" s="251" t="s">
        <v>219</v>
      </c>
      <c r="B19" s="282"/>
      <c r="C19" s="248"/>
      <c r="D19" s="258">
        <v>0</v>
      </c>
    </row>
    <row r="20" spans="1:11" ht="15">
      <c r="A20" s="251" t="s">
        <v>145</v>
      </c>
      <c r="B20" s="282"/>
      <c r="C20" s="248">
        <v>6275</v>
      </c>
      <c r="D20" s="188">
        <v>1189</v>
      </c>
      <c r="E20"/>
      <c r="F20"/>
    </row>
    <row r="21" spans="1:11" ht="15">
      <c r="A21" s="254" t="s">
        <v>178</v>
      </c>
      <c r="B21" s="283"/>
      <c r="C21" s="246"/>
      <c r="D21" s="255"/>
    </row>
    <row r="22" spans="1:11" ht="15">
      <c r="A22" s="251" t="s">
        <v>179</v>
      </c>
      <c r="B22" s="282"/>
      <c r="C22" s="248"/>
      <c r="D22" s="257"/>
    </row>
    <row r="23" spans="1:11" ht="15">
      <c r="A23" s="251"/>
      <c r="B23" s="282"/>
      <c r="C23" s="248"/>
      <c r="D23" s="255"/>
    </row>
    <row r="24" spans="1:11" ht="15">
      <c r="A24" s="254" t="s">
        <v>180</v>
      </c>
      <c r="B24" s="283"/>
      <c r="C24" s="246"/>
      <c r="D24" s="255"/>
    </row>
    <row r="25" spans="1:11" ht="15">
      <c r="A25" s="251" t="s">
        <v>181</v>
      </c>
      <c r="B25" s="282"/>
      <c r="C25" s="262" t="s">
        <v>206</v>
      </c>
      <c r="D25" s="258"/>
    </row>
    <row r="26" spans="1:11" ht="15">
      <c r="A26" s="251"/>
      <c r="B26" s="282"/>
      <c r="C26" s="248"/>
      <c r="D26" s="255"/>
    </row>
    <row r="27" spans="1:11" ht="15">
      <c r="A27" s="254" t="s">
        <v>182</v>
      </c>
      <c r="B27" s="283"/>
      <c r="C27" s="285">
        <f>SUM(C8:C26)</f>
        <v>290939</v>
      </c>
      <c r="D27" s="256">
        <f>SUM(D8:D26)</f>
        <v>12011</v>
      </c>
      <c r="H27" s="20"/>
      <c r="I27" s="19"/>
    </row>
    <row r="28" spans="1:11" ht="15">
      <c r="A28" s="251"/>
      <c r="B28" s="282"/>
      <c r="C28" s="248"/>
      <c r="D28" s="188"/>
    </row>
    <row r="29" spans="1:11" ht="15">
      <c r="A29" s="253" t="s">
        <v>183</v>
      </c>
      <c r="B29" s="281"/>
      <c r="C29" s="278"/>
      <c r="D29" s="188"/>
    </row>
    <row r="30" spans="1:11" ht="15">
      <c r="A30" s="251"/>
      <c r="B30" s="282"/>
      <c r="C30" s="248"/>
      <c r="D30" s="188"/>
    </row>
    <row r="31" spans="1:11" ht="15">
      <c r="A31" s="251" t="s">
        <v>184</v>
      </c>
      <c r="B31" s="282"/>
      <c r="C31" s="248"/>
      <c r="D31" s="257"/>
    </row>
    <row r="32" spans="1:11" ht="15">
      <c r="A32" s="251" t="s">
        <v>185</v>
      </c>
      <c r="B32" s="282"/>
      <c r="C32" s="248"/>
      <c r="D32" s="257"/>
      <c r="K32" s="19"/>
    </row>
    <row r="33" spans="1:11" ht="15">
      <c r="A33" s="251" t="s">
        <v>186</v>
      </c>
      <c r="B33" s="282"/>
      <c r="C33" s="248"/>
      <c r="D33" s="257"/>
    </row>
    <row r="34" spans="1:11" ht="15">
      <c r="A34" s="251" t="s">
        <v>187</v>
      </c>
      <c r="B34" s="282"/>
      <c r="C34" s="248"/>
      <c r="D34" s="257"/>
    </row>
    <row r="35" spans="1:11" ht="15">
      <c r="A35" s="251"/>
      <c r="B35" s="282"/>
      <c r="C35" s="248"/>
      <c r="D35" s="255"/>
    </row>
    <row r="36" spans="1:11" ht="15">
      <c r="A36" s="254" t="s">
        <v>188</v>
      </c>
      <c r="B36" s="283"/>
      <c r="C36" s="246"/>
      <c r="D36" s="257">
        <f>SUM(D31:D35)</f>
        <v>0</v>
      </c>
      <c r="K36" s="55"/>
    </row>
    <row r="37" spans="1:11" ht="15">
      <c r="A37" s="251"/>
      <c r="B37" s="282"/>
      <c r="C37" s="248"/>
      <c r="D37" s="256"/>
    </row>
    <row r="38" spans="1:11" ht="15">
      <c r="A38" s="253" t="s">
        <v>189</v>
      </c>
      <c r="B38" s="281"/>
      <c r="C38" s="278"/>
      <c r="D38" s="256"/>
    </row>
    <row r="39" spans="1:11" ht="15">
      <c r="A39" s="251"/>
      <c r="B39" s="282"/>
      <c r="C39" s="248"/>
      <c r="D39" s="256"/>
      <c r="J39" s="20"/>
    </row>
    <row r="40" spans="1:11" ht="15">
      <c r="A40" s="251" t="s">
        <v>190</v>
      </c>
      <c r="B40" s="282"/>
      <c r="C40" s="248"/>
      <c r="D40" s="257"/>
    </row>
    <row r="41" spans="1:11" ht="15">
      <c r="A41" s="251" t="s">
        <v>191</v>
      </c>
      <c r="B41" s="282"/>
      <c r="C41" s="248"/>
      <c r="D41" s="257"/>
    </row>
    <row r="42" spans="1:11" ht="15">
      <c r="A42" s="251" t="s">
        <v>192</v>
      </c>
      <c r="B42" s="282"/>
      <c r="C42" s="248"/>
      <c r="D42" s="257"/>
    </row>
    <row r="43" spans="1:11" ht="15">
      <c r="A43" s="251" t="s">
        <v>209</v>
      </c>
      <c r="B43" s="282"/>
      <c r="C43" s="248">
        <v>-260999</v>
      </c>
      <c r="D43" s="258">
        <v>-47780</v>
      </c>
    </row>
    <row r="44" spans="1:11" ht="15">
      <c r="A44" s="254" t="s">
        <v>193</v>
      </c>
      <c r="B44" s="283"/>
      <c r="C44" s="247">
        <f>SUM(C39:C43)</f>
        <v>-260999</v>
      </c>
      <c r="D44" s="252">
        <f>SUM(D39:D43)</f>
        <v>-47780</v>
      </c>
    </row>
    <row r="45" spans="1:11" ht="15">
      <c r="A45" s="251"/>
      <c r="B45" s="282"/>
      <c r="C45" s="248"/>
      <c r="D45" s="258"/>
      <c r="F45" s="21"/>
    </row>
    <row r="46" spans="1:11" ht="15">
      <c r="A46" s="254" t="s">
        <v>194</v>
      </c>
      <c r="B46" s="283"/>
      <c r="C46" s="286">
        <f>C44+C36+C27</f>
        <v>29940</v>
      </c>
      <c r="D46" s="258">
        <f>D44+D36+D27</f>
        <v>-35769</v>
      </c>
      <c r="F46" s="20"/>
    </row>
    <row r="47" spans="1:11" ht="15">
      <c r="A47" s="251"/>
      <c r="B47" s="282"/>
      <c r="C47" s="248"/>
      <c r="D47" s="258"/>
    </row>
    <row r="48" spans="1:11" ht="15">
      <c r="A48" s="251" t="s">
        <v>195</v>
      </c>
      <c r="B48" s="282"/>
      <c r="C48" s="248">
        <v>630</v>
      </c>
      <c r="D48" s="252">
        <v>974</v>
      </c>
    </row>
    <row r="49" spans="1:9" ht="15">
      <c r="A49" s="251" t="s">
        <v>196</v>
      </c>
      <c r="B49" s="282"/>
      <c r="C49" s="248">
        <v>515</v>
      </c>
      <c r="D49" s="252">
        <v>630</v>
      </c>
    </row>
    <row r="50" spans="1:9" ht="15">
      <c r="A50" s="251" t="s">
        <v>197</v>
      </c>
      <c r="B50" s="282"/>
      <c r="C50" s="287">
        <f>C49-C48</f>
        <v>-115</v>
      </c>
      <c r="D50" s="258">
        <f>D49-D48</f>
        <v>-344</v>
      </c>
      <c r="E50" s="17"/>
    </row>
    <row r="51" spans="1:9" ht="15">
      <c r="A51" s="259"/>
      <c r="B51" s="284"/>
      <c r="C51" s="279"/>
      <c r="D51" s="260"/>
      <c r="E51" s="19"/>
    </row>
    <row r="52" spans="1:9" ht="15">
      <c r="A52" s="84" t="s">
        <v>35</v>
      </c>
      <c r="B52" s="85"/>
      <c r="C52" s="85"/>
      <c r="D52" s="86"/>
      <c r="E52" s="3"/>
      <c r="F52" s="4"/>
      <c r="G52" s="4"/>
      <c r="H52" s="5"/>
      <c r="I52" s="3"/>
    </row>
    <row r="53" spans="1:9" ht="15">
      <c r="A53" s="87" t="s">
        <v>104</v>
      </c>
      <c r="B53" s="88" t="s">
        <v>36</v>
      </c>
      <c r="C53" s="5"/>
      <c r="D53" s="263"/>
    </row>
    <row r="54" spans="1:9" ht="15">
      <c r="A54" s="87" t="s">
        <v>37</v>
      </c>
      <c r="B54" s="85"/>
      <c r="C54" s="3"/>
      <c r="D54" s="264"/>
      <c r="E54" s="56"/>
      <c r="H54" s="6"/>
      <c r="I54" s="6"/>
    </row>
    <row r="55" spans="1:9" ht="15">
      <c r="A55" s="91" t="s">
        <v>167</v>
      </c>
      <c r="B55" s="85"/>
      <c r="D55" s="265"/>
      <c r="E55" s="5"/>
      <c r="H55" s="6"/>
      <c r="I55" s="6"/>
    </row>
    <row r="56" spans="1:9" ht="15">
      <c r="A56" s="84"/>
      <c r="B56" s="247"/>
      <c r="D56" s="266"/>
      <c r="H56" s="6"/>
      <c r="I56" s="3"/>
    </row>
    <row r="57" spans="1:9" ht="15">
      <c r="A57" s="90"/>
      <c r="B57" s="90"/>
      <c r="C57" s="12"/>
      <c r="D57" s="266"/>
      <c r="H57" s="12"/>
      <c r="I57" s="6"/>
    </row>
    <row r="58" spans="1:9" ht="15">
      <c r="A58" s="87" t="s">
        <v>210</v>
      </c>
      <c r="B58" s="88" t="s">
        <v>233</v>
      </c>
      <c r="C58" s="3"/>
      <c r="D58" s="267" t="s">
        <v>234</v>
      </c>
    </row>
    <row r="59" spans="1:9" ht="15">
      <c r="A59" s="261" t="s">
        <v>105</v>
      </c>
      <c r="B59" s="88" t="s">
        <v>92</v>
      </c>
      <c r="C59" s="3"/>
      <c r="D59" s="267" t="s">
        <v>92</v>
      </c>
    </row>
    <row r="60" spans="1:9" ht="15">
      <c r="A60" s="87"/>
      <c r="B60" s="90"/>
      <c r="C60" s="90"/>
      <c r="D60" s="78"/>
      <c r="E60" s="3"/>
      <c r="F60" s="1"/>
      <c r="G60" s="1"/>
      <c r="H60" s="12"/>
      <c r="I60" s="1"/>
    </row>
    <row r="61" spans="1:9" ht="15" hidden="1">
      <c r="A61" s="130"/>
      <c r="B61" s="92"/>
      <c r="C61" s="92"/>
      <c r="D61" s="85"/>
      <c r="E61" s="3"/>
      <c r="F61" s="5"/>
      <c r="G61" s="5"/>
      <c r="H61" s="6"/>
      <c r="I61" s="6"/>
    </row>
    <row r="62" spans="1:9" ht="3" customHeight="1">
      <c r="A62" s="131" t="s">
        <v>242</v>
      </c>
      <c r="B62" s="92"/>
      <c r="C62" s="92"/>
      <c r="D62" s="85"/>
      <c r="E62" s="3"/>
      <c r="F62" s="5"/>
      <c r="G62" s="5"/>
      <c r="H62" s="6"/>
      <c r="I62" s="6"/>
    </row>
    <row r="63" spans="1:9" ht="15" hidden="1">
      <c r="A63" s="87" t="s">
        <v>91</v>
      </c>
      <c r="B63" s="85"/>
      <c r="C63" s="85"/>
      <c r="D63" s="86"/>
      <c r="E63" s="3"/>
      <c r="F63" s="57"/>
      <c r="G63" s="57"/>
      <c r="H63" s="6"/>
      <c r="I63" s="3"/>
    </row>
    <row r="64" spans="1:9" ht="15">
      <c r="A64" s="274" t="s">
        <v>265</v>
      </c>
      <c r="B64" s="127"/>
      <c r="C64" s="127"/>
      <c r="D64" s="268"/>
      <c r="E64" s="3"/>
      <c r="F64" s="57"/>
      <c r="G64" s="57"/>
      <c r="H64" s="6"/>
      <c r="I64" s="3"/>
    </row>
    <row r="65" spans="1:9" ht="15" hidden="1">
      <c r="A65" s="93"/>
      <c r="B65" s="94"/>
      <c r="C65" s="94"/>
      <c r="D65" s="94"/>
      <c r="E65" s="1"/>
      <c r="F65" s="1"/>
      <c r="G65" s="1"/>
      <c r="H65" s="12"/>
      <c r="I65" s="1"/>
    </row>
    <row r="66" spans="1:9" hidden="1">
      <c r="A66" s="58"/>
      <c r="B66" s="59"/>
      <c r="C66" s="59"/>
      <c r="D66" s="59"/>
      <c r="E66" s="1"/>
      <c r="F66" s="1"/>
      <c r="G66" s="1"/>
      <c r="H66" s="12"/>
      <c r="I66" s="1"/>
    </row>
    <row r="67" spans="1:9" hidden="1"/>
    <row r="68" spans="1:9" hidden="1"/>
    <row r="69" spans="1:9" hidden="1"/>
    <row r="70" spans="1:9" hidden="1"/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Balance Sheet</vt:lpstr>
      <vt:lpstr>BS Working</vt:lpstr>
      <vt:lpstr>Profit and Loss - Normal</vt:lpstr>
      <vt:lpstr>note 2</vt:lpstr>
      <vt:lpstr>NOTES ALL</vt:lpstr>
      <vt:lpstr>note 7</vt:lpstr>
      <vt:lpstr>grouping</vt:lpstr>
      <vt:lpstr>dep tax</vt:lpstr>
      <vt:lpstr>cashflow</vt:lpstr>
      <vt:lpstr>'Balance Sheet'!Print_Area</vt:lpstr>
      <vt:lpstr>grouping!Print_Titles</vt:lpstr>
      <vt:lpstr>'NOTES ALL'!Print_Titles</vt:lpstr>
    </vt:vector>
  </TitlesOfParts>
  <Company>Deloitte Touche Tohmatsu India Private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 Touche Tohmatsu India Private Limited</dc:creator>
  <cp:lastModifiedBy>Administrator</cp:lastModifiedBy>
  <cp:lastPrinted>2019-08-13T11:48:28Z</cp:lastPrinted>
  <dcterms:created xsi:type="dcterms:W3CDTF">2012-03-12T08:36:04Z</dcterms:created>
  <dcterms:modified xsi:type="dcterms:W3CDTF">2019-08-14T06:29:35Z</dcterms:modified>
</cp:coreProperties>
</file>